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EJERCICIO INSTITUCIONAL- PLANEACION EMCALI\MATRIZ- LEY 1472- CONSOLIDADO\"/>
    </mc:Choice>
  </mc:AlternateContent>
  <bookViews>
    <workbookView xWindow="0" yWindow="0" windowWidth="23040" windowHeight="7752"/>
  </bookViews>
  <sheets>
    <sheet name="ajustada" sheetId="1" r:id="rId1"/>
  </sheets>
  <externalReferences>
    <externalReference r:id="rId2"/>
  </externalReferences>
  <definedNames>
    <definedName name="_xlnm._FilterDatabase" localSheetId="0" hidden="1">ajustada!$A$3:$O$73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05" i="1" l="1"/>
  <c r="J1305" i="1"/>
  <c r="L1304" i="1"/>
  <c r="J1304" i="1"/>
  <c r="L1303" i="1"/>
  <c r="J1303" i="1"/>
  <c r="L1302" i="1"/>
  <c r="J1302" i="1"/>
  <c r="L1301" i="1"/>
  <c r="J1301" i="1"/>
  <c r="L1300" i="1"/>
  <c r="J1300" i="1"/>
  <c r="L1299" i="1"/>
  <c r="J1299" i="1"/>
  <c r="L1298" i="1"/>
  <c r="J1298" i="1"/>
  <c r="L1297" i="1"/>
  <c r="J1297" i="1"/>
  <c r="L1296" i="1"/>
  <c r="J1296" i="1"/>
  <c r="L1295" i="1"/>
  <c r="J1295" i="1"/>
  <c r="L1294" i="1"/>
  <c r="J1294" i="1"/>
  <c r="L1293" i="1"/>
  <c r="J1293" i="1"/>
  <c r="L1292" i="1"/>
  <c r="J1292" i="1"/>
  <c r="L1291" i="1"/>
  <c r="J1291" i="1"/>
  <c r="L1290" i="1"/>
  <c r="J1290" i="1"/>
  <c r="L1289" i="1"/>
  <c r="J1289" i="1"/>
  <c r="L1288" i="1"/>
  <c r="J1288" i="1"/>
  <c r="L1287" i="1"/>
  <c r="J1287" i="1"/>
  <c r="L1286" i="1"/>
  <c r="J1286" i="1"/>
  <c r="L1285" i="1"/>
  <c r="J1285" i="1"/>
  <c r="L1284" i="1"/>
  <c r="J1284" i="1"/>
  <c r="L1283" i="1"/>
  <c r="J1283" i="1"/>
  <c r="L1282" i="1"/>
  <c r="J1282" i="1"/>
  <c r="L1281" i="1"/>
  <c r="J1281" i="1"/>
  <c r="L1280" i="1"/>
  <c r="J1280" i="1"/>
  <c r="L1279" i="1"/>
  <c r="J1279" i="1"/>
  <c r="L1278" i="1"/>
  <c r="J1278" i="1"/>
  <c r="L1277" i="1"/>
  <c r="J1277" i="1"/>
  <c r="L1276" i="1"/>
  <c r="J1276" i="1"/>
  <c r="L1275" i="1"/>
  <c r="J1275" i="1"/>
  <c r="L1274" i="1"/>
  <c r="J1274" i="1"/>
  <c r="L1273" i="1"/>
  <c r="J1273" i="1"/>
  <c r="L1272" i="1"/>
  <c r="J1272" i="1"/>
  <c r="L1271" i="1"/>
  <c r="J1271" i="1"/>
  <c r="L1270" i="1"/>
  <c r="J1270" i="1"/>
  <c r="L1269" i="1"/>
  <c r="J1269" i="1"/>
  <c r="L1268" i="1"/>
  <c r="J1268" i="1"/>
  <c r="L1267" i="1"/>
  <c r="J1267" i="1"/>
  <c r="L1266" i="1"/>
  <c r="J1266" i="1"/>
  <c r="L1265" i="1"/>
  <c r="J1265" i="1"/>
  <c r="L1264" i="1"/>
  <c r="J1264" i="1"/>
  <c r="L1263" i="1"/>
  <c r="J1263" i="1"/>
  <c r="L1262" i="1"/>
  <c r="J1262" i="1"/>
  <c r="L1261" i="1"/>
  <c r="J1261" i="1"/>
  <c r="L1260" i="1"/>
  <c r="J1260" i="1"/>
  <c r="L1259" i="1"/>
  <c r="J1259" i="1"/>
  <c r="L1258" i="1"/>
  <c r="J1258" i="1"/>
  <c r="L1257" i="1"/>
  <c r="J1257" i="1"/>
  <c r="L1256" i="1"/>
  <c r="J1256" i="1"/>
  <c r="L1255" i="1"/>
  <c r="J1255" i="1"/>
  <c r="L1254" i="1"/>
  <c r="J1254" i="1"/>
  <c r="L1253" i="1"/>
  <c r="J1253" i="1"/>
  <c r="L1252" i="1"/>
  <c r="J1252" i="1"/>
  <c r="L1251" i="1"/>
  <c r="J1251" i="1"/>
  <c r="L1250" i="1"/>
  <c r="J1250" i="1"/>
  <c r="L1249" i="1"/>
  <c r="J1249" i="1"/>
  <c r="L1248" i="1"/>
  <c r="J1248" i="1"/>
  <c r="L1247" i="1"/>
  <c r="J1247" i="1"/>
  <c r="L1246" i="1"/>
  <c r="J1246" i="1"/>
  <c r="L1245" i="1"/>
  <c r="J1245" i="1"/>
  <c r="L1244" i="1"/>
  <c r="J1244" i="1"/>
  <c r="L1243" i="1"/>
  <c r="J1243" i="1"/>
  <c r="L1242" i="1"/>
  <c r="J1242" i="1"/>
  <c r="L1241" i="1"/>
  <c r="J1241" i="1"/>
  <c r="L1240" i="1"/>
  <c r="J1240" i="1"/>
  <c r="L1239" i="1"/>
  <c r="J1239" i="1"/>
  <c r="L1238" i="1"/>
  <c r="J1238" i="1"/>
  <c r="L1237" i="1"/>
  <c r="J1237" i="1"/>
  <c r="L1236" i="1"/>
  <c r="J1236" i="1"/>
  <c r="L1235" i="1"/>
  <c r="J1235" i="1"/>
  <c r="L1234" i="1"/>
  <c r="J1234" i="1"/>
  <c r="L1233" i="1"/>
  <c r="J1233" i="1"/>
  <c r="L1232" i="1"/>
  <c r="J1232" i="1"/>
  <c r="L1231" i="1"/>
  <c r="J1231" i="1"/>
  <c r="L1230" i="1"/>
  <c r="J1230" i="1"/>
  <c r="L1229" i="1"/>
  <c r="J1229" i="1"/>
  <c r="L1228" i="1"/>
  <c r="J1228" i="1"/>
  <c r="L1227" i="1"/>
  <c r="J1227" i="1"/>
  <c r="L1226" i="1"/>
  <c r="J1226" i="1"/>
  <c r="L1225" i="1"/>
  <c r="J1225" i="1"/>
  <c r="L1224" i="1"/>
  <c r="J1224" i="1"/>
  <c r="L1223" i="1"/>
  <c r="J1223" i="1"/>
  <c r="L1222" i="1"/>
  <c r="J1222" i="1"/>
  <c r="L1221" i="1"/>
  <c r="J1221" i="1"/>
  <c r="L1220" i="1"/>
  <c r="J1220" i="1"/>
  <c r="L1219" i="1"/>
  <c r="J1219" i="1"/>
  <c r="L1218" i="1"/>
  <c r="J1218" i="1"/>
  <c r="L1217" i="1"/>
  <c r="J1217" i="1"/>
  <c r="L1216" i="1"/>
  <c r="J1216" i="1"/>
  <c r="L1215" i="1"/>
  <c r="J1215" i="1"/>
  <c r="L1214" i="1"/>
  <c r="J1214" i="1"/>
  <c r="L1213" i="1"/>
  <c r="J1213" i="1"/>
  <c r="L1212" i="1"/>
  <c r="J1212" i="1"/>
  <c r="L1211" i="1"/>
  <c r="J1211" i="1"/>
  <c r="L1210" i="1"/>
  <c r="J1210" i="1"/>
  <c r="L1209" i="1"/>
  <c r="J1209" i="1"/>
  <c r="L1208" i="1"/>
  <c r="J1208" i="1"/>
  <c r="L1207" i="1"/>
  <c r="J1207" i="1"/>
  <c r="L1206" i="1"/>
  <c r="J1206" i="1"/>
  <c r="L1205" i="1"/>
  <c r="J1205" i="1"/>
  <c r="L1204" i="1"/>
  <c r="J1204" i="1"/>
  <c r="L1203" i="1"/>
  <c r="J1203" i="1"/>
  <c r="L1202" i="1"/>
  <c r="J1202" i="1"/>
  <c r="L1201" i="1"/>
  <c r="J1201" i="1"/>
  <c r="L1200" i="1"/>
  <c r="J1200" i="1"/>
  <c r="L1199" i="1"/>
  <c r="J1199" i="1"/>
  <c r="L1198" i="1"/>
  <c r="J1198" i="1"/>
  <c r="L1197" i="1"/>
  <c r="J1197" i="1"/>
  <c r="L1196" i="1"/>
  <c r="J1196" i="1"/>
  <c r="L1195" i="1"/>
  <c r="J1195" i="1"/>
  <c r="L1194" i="1"/>
  <c r="J1194" i="1"/>
  <c r="L1193" i="1"/>
  <c r="J1193" i="1"/>
  <c r="L1192" i="1"/>
  <c r="J1192" i="1"/>
  <c r="L1191" i="1"/>
  <c r="J1191" i="1"/>
  <c r="L1190" i="1"/>
  <c r="J1190" i="1"/>
  <c r="L1189" i="1"/>
  <c r="J1189" i="1"/>
  <c r="L1188" i="1"/>
  <c r="J1188" i="1"/>
  <c r="L1187" i="1"/>
  <c r="J1187" i="1"/>
  <c r="L1186" i="1"/>
  <c r="J1186" i="1"/>
  <c r="L1185" i="1"/>
  <c r="J1185" i="1"/>
  <c r="L1184" i="1"/>
  <c r="J1184" i="1"/>
  <c r="L1183" i="1"/>
  <c r="J1183" i="1"/>
  <c r="L1182" i="1"/>
  <c r="J1182" i="1"/>
  <c r="L1181" i="1"/>
  <c r="J1181" i="1"/>
  <c r="L1180" i="1"/>
  <c r="J1180" i="1"/>
  <c r="L1179" i="1"/>
  <c r="J1179" i="1"/>
  <c r="L1178" i="1"/>
  <c r="J1178" i="1"/>
  <c r="L1177" i="1"/>
  <c r="J1177" i="1"/>
  <c r="L1176" i="1"/>
  <c r="J1176" i="1"/>
  <c r="L1175" i="1"/>
  <c r="J1175" i="1"/>
  <c r="L1174" i="1"/>
  <c r="J1174" i="1"/>
  <c r="L1173" i="1"/>
  <c r="J1173" i="1"/>
  <c r="L1172" i="1"/>
  <c r="J1172" i="1"/>
  <c r="L1171" i="1"/>
  <c r="J1171" i="1"/>
  <c r="L1170" i="1"/>
  <c r="J1170" i="1"/>
  <c r="L1169" i="1"/>
  <c r="J1169" i="1"/>
  <c r="L1168" i="1"/>
  <c r="J1168" i="1"/>
  <c r="L1167" i="1"/>
  <c r="J1167" i="1"/>
  <c r="L1166" i="1"/>
  <c r="J1166" i="1"/>
  <c r="L1165" i="1"/>
  <c r="J1165" i="1"/>
  <c r="L1164" i="1"/>
  <c r="J1164" i="1"/>
  <c r="L1163" i="1"/>
  <c r="J1163" i="1"/>
  <c r="L1162" i="1"/>
  <c r="J1162" i="1"/>
  <c r="L1161" i="1"/>
  <c r="J1161" i="1"/>
  <c r="L1160" i="1"/>
  <c r="J1160" i="1"/>
  <c r="L1159" i="1"/>
  <c r="J1159" i="1"/>
  <c r="L1158" i="1"/>
  <c r="J1158" i="1"/>
  <c r="L1157" i="1"/>
  <c r="J1157" i="1"/>
  <c r="L1156" i="1"/>
  <c r="J1156" i="1"/>
  <c r="L1155" i="1"/>
  <c r="J1155" i="1"/>
  <c r="L1154" i="1"/>
  <c r="J1154" i="1"/>
  <c r="L1153" i="1"/>
  <c r="J1153" i="1"/>
  <c r="L1152" i="1"/>
  <c r="J1152" i="1"/>
  <c r="L1151" i="1"/>
  <c r="J1151" i="1"/>
  <c r="L1150" i="1"/>
  <c r="J1150" i="1"/>
  <c r="L1149" i="1"/>
  <c r="J1149" i="1"/>
  <c r="L1148" i="1"/>
  <c r="J1148" i="1"/>
  <c r="L1147" i="1"/>
  <c r="J1147" i="1"/>
  <c r="L1146" i="1"/>
  <c r="J1146" i="1"/>
  <c r="L1145" i="1"/>
  <c r="J1145" i="1"/>
  <c r="L1144" i="1"/>
  <c r="J1144" i="1"/>
  <c r="L1143" i="1"/>
  <c r="J1143" i="1"/>
  <c r="L1142" i="1"/>
  <c r="J1142" i="1"/>
  <c r="L1141" i="1"/>
  <c r="J1141" i="1"/>
  <c r="L1140" i="1"/>
  <c r="J1140" i="1"/>
  <c r="L1139" i="1"/>
  <c r="J1139" i="1"/>
  <c r="L1138" i="1"/>
  <c r="J1138" i="1"/>
  <c r="L1137" i="1"/>
  <c r="J1137" i="1"/>
  <c r="L1136" i="1"/>
  <c r="J1136" i="1"/>
  <c r="L1135" i="1"/>
  <c r="J1135" i="1"/>
  <c r="L1134" i="1"/>
  <c r="J1134" i="1"/>
  <c r="L1133" i="1"/>
  <c r="J1133" i="1"/>
  <c r="L1132" i="1"/>
  <c r="J1132" i="1"/>
  <c r="L1131" i="1"/>
  <c r="J1131" i="1"/>
  <c r="L1130" i="1"/>
  <c r="J1130" i="1"/>
  <c r="L1129" i="1"/>
  <c r="J1129" i="1"/>
  <c r="L1128" i="1"/>
  <c r="J1128" i="1"/>
  <c r="L1127" i="1"/>
  <c r="J1127" i="1"/>
  <c r="L1126" i="1"/>
  <c r="J1126" i="1"/>
  <c r="L1125" i="1"/>
  <c r="J1125" i="1"/>
  <c r="L1124" i="1"/>
  <c r="J1124" i="1"/>
  <c r="L1123" i="1"/>
  <c r="J1123" i="1"/>
  <c r="L1122" i="1"/>
  <c r="J1122" i="1"/>
  <c r="L1121" i="1"/>
  <c r="J1121" i="1"/>
  <c r="L1120" i="1"/>
  <c r="J1120" i="1"/>
  <c r="L1119" i="1"/>
  <c r="J1119" i="1"/>
  <c r="L1118" i="1"/>
  <c r="J1118" i="1"/>
  <c r="L1117" i="1"/>
  <c r="J1117" i="1"/>
  <c r="L1116" i="1"/>
  <c r="J1116" i="1"/>
  <c r="L1115" i="1"/>
  <c r="J1115" i="1"/>
  <c r="L1114" i="1"/>
  <c r="J1114" i="1"/>
  <c r="L1113" i="1"/>
  <c r="J1113" i="1"/>
  <c r="L1112" i="1"/>
  <c r="J1112" i="1"/>
  <c r="L1111" i="1"/>
  <c r="J1111" i="1"/>
  <c r="L1110" i="1"/>
  <c r="J1110" i="1"/>
  <c r="L1109" i="1"/>
  <c r="J1109" i="1"/>
  <c r="L1108" i="1"/>
  <c r="J1108" i="1"/>
  <c r="L1107" i="1"/>
  <c r="J1107" i="1"/>
  <c r="L1106" i="1"/>
  <c r="J1106" i="1"/>
  <c r="L1105" i="1"/>
  <c r="J1105" i="1"/>
  <c r="L1104" i="1"/>
  <c r="J1104" i="1"/>
  <c r="L1103" i="1"/>
  <c r="J1103" i="1"/>
  <c r="L1102" i="1"/>
  <c r="J1102" i="1"/>
  <c r="L1101" i="1"/>
  <c r="J1101" i="1"/>
  <c r="L1100" i="1"/>
  <c r="J1100" i="1"/>
  <c r="L1099" i="1"/>
  <c r="J1099" i="1"/>
  <c r="L1098" i="1"/>
  <c r="J1098" i="1"/>
  <c r="L1097" i="1"/>
  <c r="J1097" i="1"/>
  <c r="L1096" i="1"/>
  <c r="J1096" i="1"/>
  <c r="L1095" i="1"/>
  <c r="J1095" i="1"/>
  <c r="L1094" i="1"/>
  <c r="J1094" i="1"/>
  <c r="L1093" i="1"/>
  <c r="J1093" i="1"/>
  <c r="L1092" i="1"/>
  <c r="J1092" i="1"/>
  <c r="L1091" i="1"/>
  <c r="J1091" i="1"/>
  <c r="L1090" i="1"/>
  <c r="J1090" i="1"/>
  <c r="L1089" i="1"/>
  <c r="J1089" i="1"/>
  <c r="L1088" i="1"/>
  <c r="J1088" i="1"/>
  <c r="L1087" i="1"/>
  <c r="J1087" i="1"/>
  <c r="L1086" i="1"/>
  <c r="J1086" i="1"/>
  <c r="L1085" i="1"/>
  <c r="J1085" i="1"/>
  <c r="L1084" i="1"/>
  <c r="J1084" i="1"/>
  <c r="L1083" i="1"/>
  <c r="J1083" i="1"/>
  <c r="L1082" i="1"/>
  <c r="J1082" i="1"/>
  <c r="L1081" i="1"/>
  <c r="J1081" i="1"/>
  <c r="L1080" i="1"/>
  <c r="J1080" i="1"/>
  <c r="L1079" i="1"/>
  <c r="J1079" i="1"/>
  <c r="L1078" i="1"/>
  <c r="J1078" i="1"/>
  <c r="L1077" i="1"/>
  <c r="J1077" i="1"/>
  <c r="L1076" i="1"/>
  <c r="J1076" i="1"/>
  <c r="L1075" i="1"/>
  <c r="J1075" i="1"/>
  <c r="L1074" i="1"/>
  <c r="J1074" i="1"/>
  <c r="L1073" i="1"/>
  <c r="J1073" i="1"/>
  <c r="L1072" i="1"/>
  <c r="J1072" i="1"/>
  <c r="L1071" i="1"/>
  <c r="J1071" i="1"/>
  <c r="L1070" i="1"/>
  <c r="J1070" i="1"/>
  <c r="L1069" i="1"/>
  <c r="J1069" i="1"/>
  <c r="L1068" i="1"/>
  <c r="J1068" i="1"/>
  <c r="L1067" i="1"/>
  <c r="J1067" i="1"/>
  <c r="L1066" i="1"/>
  <c r="J1066" i="1"/>
  <c r="L1065" i="1"/>
  <c r="J1065" i="1"/>
  <c r="L1064" i="1"/>
  <c r="J1064" i="1"/>
  <c r="L1063" i="1"/>
  <c r="J1063" i="1"/>
  <c r="L1062" i="1"/>
  <c r="J1062" i="1"/>
  <c r="L1061" i="1"/>
  <c r="J1061" i="1"/>
  <c r="L1060" i="1"/>
  <c r="J1060" i="1"/>
  <c r="L1059" i="1"/>
  <c r="J1059" i="1"/>
  <c r="L1058" i="1"/>
  <c r="J1058" i="1"/>
  <c r="L1057" i="1"/>
  <c r="J1057" i="1"/>
  <c r="L1056" i="1"/>
  <c r="J1056" i="1"/>
  <c r="L1055" i="1"/>
  <c r="J1055" i="1"/>
  <c r="L1054" i="1"/>
  <c r="J1054" i="1"/>
  <c r="L1053" i="1"/>
  <c r="J1053" i="1"/>
  <c r="L1052" i="1"/>
  <c r="J1052" i="1"/>
  <c r="L1051" i="1"/>
  <c r="J1051" i="1"/>
  <c r="L1050" i="1"/>
  <c r="J1050" i="1"/>
  <c r="L1049" i="1"/>
  <c r="J1049" i="1"/>
  <c r="L1048" i="1"/>
  <c r="J1048" i="1"/>
  <c r="L1047" i="1"/>
  <c r="J1047" i="1"/>
  <c r="L1046" i="1"/>
  <c r="J1046" i="1"/>
  <c r="L1045" i="1"/>
  <c r="J1045" i="1"/>
  <c r="L1044" i="1"/>
  <c r="J1044" i="1"/>
  <c r="L1043" i="1"/>
  <c r="J1043" i="1"/>
  <c r="L1042" i="1"/>
  <c r="J1042" i="1"/>
  <c r="L1041" i="1"/>
  <c r="J1041" i="1"/>
  <c r="L1040" i="1"/>
  <c r="J1040" i="1"/>
  <c r="L1039" i="1"/>
  <c r="J1039" i="1"/>
  <c r="L1038" i="1"/>
  <c r="J1038" i="1"/>
  <c r="L1037" i="1"/>
  <c r="J1037" i="1"/>
  <c r="L1036" i="1"/>
  <c r="J1036" i="1"/>
  <c r="L1035" i="1"/>
  <c r="J1035" i="1"/>
  <c r="L1034" i="1"/>
  <c r="J1034" i="1"/>
  <c r="L1033" i="1"/>
  <c r="J1033" i="1"/>
  <c r="L1032" i="1"/>
  <c r="J1032" i="1"/>
  <c r="L1031" i="1"/>
  <c r="J1031" i="1"/>
  <c r="L1030" i="1"/>
  <c r="J1030" i="1"/>
  <c r="L1029" i="1"/>
  <c r="J1029" i="1"/>
  <c r="L1028" i="1"/>
  <c r="J1028" i="1"/>
  <c r="L1027" i="1"/>
  <c r="J1027" i="1"/>
  <c r="L1026" i="1"/>
  <c r="J1026" i="1"/>
  <c r="L1025" i="1"/>
  <c r="J1025" i="1"/>
  <c r="L1024" i="1"/>
  <c r="J1024" i="1"/>
  <c r="L1023" i="1"/>
  <c r="J1023" i="1"/>
  <c r="L1022" i="1"/>
  <c r="J1022" i="1"/>
  <c r="L1021" i="1"/>
  <c r="J1021" i="1"/>
  <c r="L1020" i="1"/>
  <c r="J1020" i="1"/>
  <c r="L1019" i="1"/>
  <c r="J1019" i="1"/>
  <c r="L1018" i="1"/>
  <c r="J1018" i="1"/>
  <c r="L1017" i="1"/>
  <c r="J1017" i="1"/>
  <c r="L1016" i="1"/>
  <c r="J1016" i="1"/>
  <c r="L1015" i="1"/>
  <c r="J1015" i="1"/>
  <c r="L1014" i="1"/>
  <c r="J1014" i="1"/>
  <c r="L1013" i="1"/>
  <c r="J1013" i="1"/>
  <c r="L1012" i="1"/>
  <c r="J1012" i="1"/>
  <c r="L1011" i="1"/>
  <c r="J1011" i="1"/>
  <c r="L1010" i="1"/>
  <c r="J1010" i="1"/>
  <c r="L1009" i="1"/>
  <c r="J1009" i="1"/>
  <c r="L1008" i="1"/>
  <c r="J1008" i="1"/>
  <c r="L1007" i="1"/>
  <c r="J1007" i="1"/>
  <c r="L1006" i="1"/>
  <c r="J1006" i="1"/>
  <c r="L1005" i="1"/>
  <c r="J1005" i="1"/>
  <c r="L1004" i="1"/>
  <c r="J1004" i="1"/>
  <c r="L1003" i="1"/>
  <c r="J1003" i="1"/>
  <c r="L1002" i="1"/>
  <c r="J1002" i="1"/>
  <c r="L1001" i="1"/>
  <c r="J1001" i="1"/>
  <c r="L1000" i="1"/>
  <c r="J1000" i="1"/>
  <c r="L999" i="1"/>
  <c r="J999" i="1"/>
  <c r="L998" i="1"/>
  <c r="J998" i="1"/>
  <c r="L997" i="1"/>
  <c r="J997" i="1"/>
  <c r="L996" i="1"/>
  <c r="J996" i="1"/>
  <c r="L995" i="1"/>
  <c r="J995" i="1"/>
  <c r="L994" i="1"/>
  <c r="J994" i="1"/>
  <c r="L993" i="1"/>
  <c r="J993" i="1"/>
  <c r="L992" i="1"/>
  <c r="J992" i="1"/>
  <c r="L991" i="1"/>
  <c r="J991" i="1"/>
  <c r="L990" i="1"/>
  <c r="J990" i="1"/>
  <c r="L989" i="1"/>
  <c r="J989" i="1"/>
  <c r="L988" i="1"/>
  <c r="J988" i="1"/>
  <c r="L987" i="1"/>
  <c r="J987" i="1"/>
  <c r="L986" i="1"/>
  <c r="J986" i="1"/>
  <c r="L985" i="1"/>
  <c r="J985" i="1"/>
  <c r="L984" i="1"/>
  <c r="J984" i="1"/>
  <c r="L983" i="1"/>
  <c r="J983" i="1"/>
  <c r="L982" i="1"/>
  <c r="J982" i="1"/>
  <c r="L981" i="1"/>
  <c r="J981" i="1"/>
  <c r="L980" i="1"/>
  <c r="J980" i="1"/>
  <c r="L979" i="1"/>
  <c r="J979" i="1"/>
  <c r="L978" i="1"/>
  <c r="J978" i="1"/>
  <c r="L977" i="1"/>
  <c r="J977" i="1"/>
  <c r="L976" i="1"/>
  <c r="J976" i="1"/>
  <c r="L975" i="1"/>
  <c r="J975" i="1"/>
  <c r="L974" i="1"/>
  <c r="J974" i="1"/>
  <c r="L973" i="1"/>
  <c r="J973" i="1"/>
  <c r="L972" i="1"/>
  <c r="J972" i="1"/>
  <c r="L971" i="1"/>
  <c r="J971" i="1"/>
  <c r="L970" i="1"/>
  <c r="J970" i="1"/>
  <c r="L969" i="1"/>
  <c r="J969" i="1"/>
  <c r="L968" i="1"/>
  <c r="J968" i="1"/>
  <c r="L967" i="1"/>
  <c r="J967" i="1"/>
  <c r="L966" i="1"/>
  <c r="J966" i="1"/>
  <c r="L965" i="1"/>
  <c r="J965" i="1"/>
  <c r="L964" i="1"/>
  <c r="J964" i="1"/>
  <c r="L963" i="1"/>
  <c r="J963" i="1"/>
  <c r="L962" i="1"/>
  <c r="J962" i="1"/>
  <c r="L961" i="1"/>
  <c r="J961" i="1"/>
  <c r="L960" i="1"/>
  <c r="J960" i="1"/>
  <c r="L959" i="1"/>
  <c r="J959" i="1"/>
  <c r="L958" i="1"/>
  <c r="J958" i="1"/>
  <c r="L957" i="1"/>
  <c r="J957" i="1"/>
  <c r="L956" i="1"/>
  <c r="J956" i="1"/>
  <c r="L955" i="1"/>
  <c r="J955" i="1"/>
  <c r="L954" i="1"/>
  <c r="J954" i="1"/>
  <c r="L953" i="1"/>
  <c r="J953" i="1"/>
  <c r="L952" i="1"/>
  <c r="J952" i="1"/>
  <c r="L951" i="1"/>
  <c r="J951" i="1"/>
  <c r="L950" i="1"/>
  <c r="J950" i="1"/>
  <c r="L949" i="1"/>
  <c r="J949" i="1"/>
  <c r="L948" i="1"/>
  <c r="J948" i="1"/>
  <c r="L947" i="1"/>
  <c r="J947" i="1"/>
  <c r="L946" i="1"/>
  <c r="J946" i="1"/>
  <c r="L945" i="1"/>
  <c r="J945" i="1"/>
  <c r="L944" i="1"/>
  <c r="J944" i="1"/>
  <c r="L943" i="1"/>
  <c r="J943" i="1"/>
  <c r="L942" i="1"/>
  <c r="J942" i="1"/>
  <c r="L941" i="1"/>
  <c r="J941" i="1"/>
  <c r="L940" i="1"/>
  <c r="J940" i="1"/>
  <c r="L939" i="1"/>
  <c r="J939" i="1"/>
  <c r="L938" i="1"/>
  <c r="J938" i="1"/>
  <c r="L937" i="1"/>
  <c r="J937" i="1"/>
  <c r="L936" i="1"/>
  <c r="J936" i="1"/>
  <c r="L935" i="1"/>
  <c r="J935" i="1"/>
  <c r="L934" i="1"/>
  <c r="J934" i="1"/>
  <c r="L933" i="1"/>
  <c r="J933" i="1"/>
  <c r="L932" i="1"/>
  <c r="J932" i="1"/>
  <c r="L931" i="1"/>
  <c r="J931" i="1"/>
  <c r="L930" i="1"/>
  <c r="J930" i="1"/>
  <c r="L929" i="1"/>
  <c r="J929" i="1"/>
  <c r="L928" i="1"/>
  <c r="J928" i="1"/>
  <c r="L927" i="1"/>
  <c r="J927" i="1"/>
  <c r="L926" i="1"/>
  <c r="J926" i="1"/>
  <c r="L925" i="1"/>
  <c r="J925" i="1"/>
  <c r="L924" i="1"/>
  <c r="J924" i="1"/>
  <c r="L923" i="1"/>
  <c r="J923" i="1"/>
  <c r="L922" i="1"/>
  <c r="J922" i="1"/>
  <c r="L921" i="1"/>
  <c r="J921" i="1"/>
  <c r="L920" i="1"/>
  <c r="J920" i="1"/>
  <c r="L919" i="1"/>
  <c r="J919" i="1"/>
  <c r="L918" i="1"/>
  <c r="J918" i="1"/>
  <c r="L917" i="1"/>
  <c r="J917" i="1"/>
  <c r="L916" i="1"/>
  <c r="J916" i="1"/>
  <c r="L915" i="1"/>
  <c r="J915" i="1"/>
  <c r="L914" i="1"/>
  <c r="J914" i="1"/>
  <c r="L913" i="1"/>
  <c r="J913" i="1"/>
  <c r="L912" i="1"/>
  <c r="J912" i="1"/>
  <c r="L911" i="1"/>
  <c r="J911" i="1"/>
  <c r="L910" i="1"/>
  <c r="J910" i="1"/>
  <c r="L909" i="1"/>
  <c r="J909" i="1"/>
  <c r="L908" i="1"/>
  <c r="J908" i="1"/>
  <c r="L907" i="1"/>
  <c r="J907" i="1"/>
  <c r="L906" i="1"/>
  <c r="J906" i="1"/>
  <c r="L905" i="1"/>
  <c r="J905" i="1"/>
  <c r="L904" i="1"/>
  <c r="J904" i="1"/>
  <c r="L903" i="1"/>
  <c r="J903" i="1"/>
  <c r="L902" i="1"/>
  <c r="J902" i="1"/>
  <c r="L901" i="1"/>
  <c r="J901" i="1"/>
  <c r="L900" i="1"/>
  <c r="J900" i="1"/>
  <c r="L899" i="1"/>
  <c r="J899" i="1"/>
  <c r="L898" i="1"/>
  <c r="J898" i="1"/>
  <c r="L897" i="1"/>
  <c r="J897" i="1"/>
  <c r="L896" i="1"/>
  <c r="J896" i="1"/>
  <c r="L895" i="1"/>
  <c r="J895" i="1"/>
  <c r="L894" i="1"/>
  <c r="J894" i="1"/>
  <c r="L893" i="1"/>
  <c r="J893" i="1"/>
  <c r="L892" i="1"/>
  <c r="J892" i="1"/>
  <c r="L891" i="1"/>
  <c r="J891" i="1"/>
  <c r="L890" i="1"/>
  <c r="J890" i="1"/>
  <c r="L889" i="1"/>
  <c r="J889" i="1"/>
  <c r="L888" i="1"/>
  <c r="J888" i="1"/>
  <c r="L887" i="1"/>
  <c r="J887" i="1"/>
  <c r="L886" i="1"/>
  <c r="J886" i="1"/>
  <c r="L885" i="1"/>
  <c r="J885" i="1"/>
  <c r="L884" i="1"/>
  <c r="J884" i="1"/>
  <c r="L883" i="1"/>
  <c r="J883" i="1"/>
  <c r="L882" i="1"/>
  <c r="J882" i="1"/>
  <c r="L881" i="1"/>
  <c r="J881" i="1"/>
  <c r="L880" i="1"/>
  <c r="J880" i="1"/>
  <c r="L879" i="1"/>
  <c r="J879" i="1"/>
  <c r="L878" i="1"/>
  <c r="J878" i="1"/>
  <c r="L877" i="1"/>
  <c r="J877" i="1"/>
  <c r="L876" i="1"/>
  <c r="J876" i="1"/>
  <c r="L875" i="1"/>
  <c r="J875" i="1"/>
  <c r="L874" i="1"/>
  <c r="J874" i="1"/>
  <c r="L873" i="1"/>
  <c r="J873" i="1"/>
  <c r="L872" i="1"/>
  <c r="J872" i="1"/>
  <c r="L871" i="1"/>
  <c r="J871" i="1"/>
  <c r="L870" i="1"/>
  <c r="J870" i="1"/>
  <c r="L869" i="1"/>
  <c r="J869" i="1"/>
  <c r="L868" i="1"/>
  <c r="J868" i="1"/>
  <c r="L867" i="1"/>
  <c r="J867" i="1"/>
  <c r="L866" i="1"/>
  <c r="J866" i="1"/>
  <c r="L865" i="1"/>
  <c r="J865" i="1"/>
  <c r="L864" i="1"/>
  <c r="J864" i="1"/>
  <c r="L863" i="1"/>
  <c r="J863" i="1"/>
  <c r="L862" i="1"/>
  <c r="J862" i="1"/>
  <c r="L861" i="1"/>
  <c r="J861" i="1"/>
  <c r="L860" i="1"/>
  <c r="J860" i="1"/>
  <c r="L859" i="1"/>
  <c r="J859" i="1"/>
  <c r="L858" i="1"/>
  <c r="J858" i="1"/>
  <c r="L857" i="1"/>
  <c r="J857" i="1"/>
  <c r="L856" i="1"/>
  <c r="J856" i="1"/>
  <c r="L855" i="1"/>
  <c r="J855" i="1"/>
  <c r="L854" i="1"/>
  <c r="J854" i="1"/>
  <c r="L853" i="1"/>
  <c r="J853" i="1"/>
  <c r="L852" i="1"/>
  <c r="J852" i="1"/>
  <c r="L851" i="1"/>
  <c r="J851" i="1"/>
  <c r="L850" i="1"/>
  <c r="J850" i="1"/>
  <c r="L849" i="1"/>
  <c r="J849" i="1"/>
  <c r="L848" i="1"/>
  <c r="J848" i="1"/>
  <c r="L847" i="1"/>
  <c r="J847" i="1"/>
  <c r="L846" i="1"/>
  <c r="J846" i="1"/>
  <c r="L845" i="1"/>
  <c r="J845" i="1"/>
  <c r="L844" i="1"/>
  <c r="J844" i="1"/>
  <c r="L843" i="1"/>
  <c r="J843" i="1"/>
  <c r="L842" i="1"/>
  <c r="J842" i="1"/>
  <c r="L841" i="1"/>
  <c r="J841" i="1"/>
  <c r="K681" i="1" l="1"/>
  <c r="L681" i="1" s="1"/>
  <c r="K680" i="1"/>
  <c r="L680" i="1" s="1"/>
  <c r="K679" i="1"/>
  <c r="L679" i="1" s="1"/>
  <c r="K678" i="1"/>
  <c r="L678" i="1" s="1"/>
  <c r="J677" i="1"/>
  <c r="K677" i="1" s="1"/>
  <c r="L677" i="1" s="1"/>
  <c r="J676" i="1"/>
  <c r="K676" i="1" s="1"/>
  <c r="L676" i="1" s="1"/>
  <c r="J675" i="1"/>
  <c r="K675" i="1" s="1"/>
  <c r="L675" i="1" s="1"/>
  <c r="K674" i="1"/>
  <c r="L674" i="1" s="1"/>
  <c r="K673" i="1"/>
  <c r="L673" i="1" s="1"/>
  <c r="K672" i="1"/>
  <c r="L672" i="1" s="1"/>
  <c r="K671" i="1"/>
  <c r="L671" i="1" s="1"/>
  <c r="K670" i="1"/>
  <c r="L670" i="1" s="1"/>
  <c r="K669" i="1"/>
  <c r="L669" i="1" s="1"/>
  <c r="K668" i="1"/>
  <c r="L668" i="1" s="1"/>
  <c r="K667" i="1"/>
  <c r="L667" i="1" s="1"/>
  <c r="K666" i="1"/>
  <c r="L666" i="1" s="1"/>
  <c r="K665" i="1"/>
  <c r="L665" i="1" s="1"/>
  <c r="K664" i="1"/>
  <c r="L664" i="1" s="1"/>
  <c r="K663" i="1"/>
  <c r="L663" i="1" s="1"/>
  <c r="K662" i="1"/>
  <c r="L662" i="1" s="1"/>
  <c r="K661" i="1"/>
  <c r="L661" i="1" s="1"/>
  <c r="K660" i="1"/>
  <c r="L660" i="1" s="1"/>
  <c r="K659" i="1"/>
  <c r="L659" i="1" s="1"/>
  <c r="K658" i="1"/>
  <c r="L658" i="1" s="1"/>
  <c r="K657" i="1"/>
  <c r="L657" i="1" s="1"/>
  <c r="K656" i="1"/>
  <c r="L656" i="1" s="1"/>
  <c r="K655" i="1"/>
  <c r="L655" i="1" s="1"/>
  <c r="K654" i="1"/>
  <c r="L654" i="1" s="1"/>
  <c r="K653" i="1"/>
  <c r="L653" i="1" s="1"/>
  <c r="K652" i="1"/>
  <c r="L652" i="1" s="1"/>
  <c r="K651" i="1"/>
  <c r="L651" i="1" s="1"/>
  <c r="K650" i="1"/>
  <c r="L650" i="1" s="1"/>
  <c r="K649" i="1"/>
  <c r="L649" i="1" s="1"/>
  <c r="K648" i="1"/>
  <c r="L648" i="1" s="1"/>
  <c r="K647" i="1"/>
  <c r="L647" i="1" s="1"/>
  <c r="K646" i="1"/>
  <c r="L646" i="1" s="1"/>
  <c r="K645" i="1"/>
  <c r="L645" i="1" s="1"/>
  <c r="K644" i="1"/>
  <c r="L644" i="1" s="1"/>
  <c r="K643" i="1"/>
  <c r="L643" i="1" s="1"/>
  <c r="K642" i="1"/>
  <c r="L642" i="1" s="1"/>
  <c r="K641" i="1"/>
  <c r="L641" i="1" s="1"/>
  <c r="K640" i="1"/>
  <c r="L640" i="1" s="1"/>
  <c r="K639" i="1"/>
  <c r="L639" i="1" s="1"/>
  <c r="K638" i="1"/>
  <c r="L638" i="1" s="1"/>
  <c r="K637" i="1"/>
  <c r="L637" i="1" s="1"/>
  <c r="K636" i="1"/>
  <c r="L636" i="1" s="1"/>
  <c r="K635" i="1"/>
  <c r="L635" i="1" s="1"/>
  <c r="K634" i="1"/>
  <c r="L634" i="1" s="1"/>
  <c r="K633" i="1"/>
  <c r="L633" i="1" s="1"/>
  <c r="K632" i="1"/>
  <c r="L632" i="1" s="1"/>
  <c r="K631" i="1"/>
  <c r="L631" i="1" s="1"/>
  <c r="K630" i="1"/>
  <c r="L630" i="1" s="1"/>
  <c r="K629" i="1"/>
  <c r="L629" i="1" s="1"/>
  <c r="K628" i="1"/>
  <c r="L628" i="1" s="1"/>
  <c r="K627" i="1"/>
  <c r="L627" i="1" s="1"/>
  <c r="K626" i="1"/>
  <c r="L626" i="1" s="1"/>
  <c r="K625" i="1"/>
  <c r="L625" i="1" s="1"/>
  <c r="K624" i="1"/>
  <c r="L624" i="1" s="1"/>
  <c r="K623" i="1"/>
  <c r="L623" i="1" s="1"/>
  <c r="L622" i="1"/>
  <c r="J622" i="1"/>
  <c r="J621" i="1"/>
  <c r="J619" i="1"/>
  <c r="N619" i="1" s="1"/>
  <c r="L770" i="1"/>
  <c r="J770" i="1"/>
  <c r="L769" i="1"/>
  <c r="J769" i="1"/>
  <c r="L768" i="1"/>
  <c r="J768" i="1"/>
  <c r="L767" i="1"/>
  <c r="J767" i="1"/>
  <c r="L766" i="1"/>
  <c r="J766" i="1"/>
  <c r="L765" i="1"/>
  <c r="J765" i="1"/>
  <c r="L764" i="1"/>
  <c r="J764" i="1"/>
  <c r="L763" i="1"/>
  <c r="J763" i="1"/>
  <c r="L762" i="1"/>
  <c r="J762" i="1"/>
  <c r="L761" i="1"/>
  <c r="J761" i="1"/>
  <c r="L760" i="1"/>
  <c r="J760" i="1"/>
  <c r="L759" i="1"/>
  <c r="J759" i="1"/>
  <c r="L758" i="1"/>
  <c r="J758" i="1"/>
  <c r="L757" i="1"/>
  <c r="J757" i="1"/>
  <c r="L756" i="1"/>
  <c r="J756" i="1"/>
  <c r="L755" i="1"/>
  <c r="J755" i="1"/>
  <c r="L754" i="1"/>
  <c r="J754" i="1"/>
  <c r="L753" i="1"/>
  <c r="J753" i="1"/>
  <c r="L752" i="1"/>
  <c r="J752" i="1"/>
  <c r="L751" i="1"/>
  <c r="J751" i="1"/>
  <c r="L750" i="1"/>
  <c r="J750" i="1"/>
  <c r="L749" i="1"/>
  <c r="J749" i="1"/>
  <c r="L748" i="1"/>
  <c r="J748" i="1"/>
  <c r="L747" i="1"/>
  <c r="J747" i="1"/>
  <c r="L746" i="1"/>
  <c r="J746" i="1"/>
  <c r="L745" i="1"/>
  <c r="J745" i="1"/>
  <c r="L744" i="1"/>
  <c r="J744" i="1"/>
  <c r="L743" i="1"/>
  <c r="J743" i="1"/>
  <c r="L742" i="1"/>
  <c r="J742" i="1"/>
  <c r="L741" i="1"/>
  <c r="J741" i="1"/>
  <c r="L740" i="1"/>
  <c r="J740" i="1"/>
  <c r="L739" i="1"/>
  <c r="J739" i="1"/>
  <c r="L738" i="1"/>
  <c r="J738" i="1"/>
  <c r="L737" i="1"/>
  <c r="J737" i="1"/>
  <c r="L736" i="1"/>
  <c r="J736" i="1"/>
  <c r="L735" i="1"/>
  <c r="J735" i="1"/>
  <c r="L734" i="1"/>
  <c r="J734" i="1"/>
  <c r="L733" i="1"/>
  <c r="J733" i="1"/>
  <c r="L732" i="1"/>
  <c r="J732" i="1"/>
  <c r="L731" i="1"/>
  <c r="J731" i="1"/>
  <c r="L730" i="1"/>
  <c r="J730" i="1"/>
  <c r="L729" i="1"/>
  <c r="J729" i="1"/>
  <c r="L728" i="1"/>
  <c r="J728" i="1"/>
  <c r="L727" i="1"/>
  <c r="J727" i="1"/>
  <c r="L726" i="1"/>
  <c r="J726" i="1"/>
  <c r="L725" i="1"/>
  <c r="J725" i="1"/>
  <c r="L724" i="1"/>
  <c r="J724" i="1"/>
  <c r="L723" i="1"/>
  <c r="J723" i="1"/>
  <c r="L722" i="1"/>
  <c r="J722" i="1"/>
  <c r="L721" i="1"/>
  <c r="J721" i="1"/>
  <c r="L720" i="1"/>
  <c r="J720" i="1"/>
  <c r="L719" i="1"/>
  <c r="J719" i="1"/>
  <c r="L718" i="1"/>
  <c r="J718" i="1"/>
  <c r="L717" i="1"/>
  <c r="J717" i="1"/>
  <c r="L716" i="1"/>
  <c r="J716" i="1"/>
  <c r="L715" i="1"/>
  <c r="J715" i="1"/>
  <c r="L714" i="1"/>
  <c r="J714" i="1"/>
  <c r="L713" i="1"/>
  <c r="J713" i="1"/>
  <c r="L712" i="1"/>
  <c r="J712" i="1"/>
  <c r="L711" i="1"/>
  <c r="J711" i="1"/>
  <c r="L710" i="1"/>
  <c r="J710" i="1"/>
  <c r="L709" i="1"/>
  <c r="J709" i="1"/>
  <c r="L708" i="1"/>
  <c r="J708" i="1"/>
  <c r="L707" i="1"/>
  <c r="J707" i="1"/>
  <c r="L706" i="1"/>
  <c r="J706" i="1"/>
  <c r="L705" i="1"/>
  <c r="J705" i="1"/>
  <c r="L704" i="1"/>
  <c r="J704" i="1"/>
  <c r="L703" i="1"/>
  <c r="J703" i="1"/>
  <c r="L702" i="1"/>
  <c r="J702" i="1"/>
  <c r="L701" i="1"/>
  <c r="J701" i="1"/>
  <c r="L700" i="1"/>
  <c r="J700" i="1"/>
  <c r="L699" i="1"/>
  <c r="J699" i="1"/>
  <c r="L698" i="1"/>
  <c r="J698" i="1"/>
  <c r="L697" i="1"/>
  <c r="J697" i="1"/>
  <c r="L696" i="1"/>
  <c r="J696" i="1"/>
  <c r="L695" i="1"/>
  <c r="J695" i="1"/>
  <c r="L694" i="1"/>
  <c r="J694" i="1"/>
  <c r="K619" i="1" l="1"/>
  <c r="L619" i="1" s="1"/>
  <c r="L682" i="1" l="1"/>
  <c r="J682" i="1"/>
  <c r="L618" i="1"/>
  <c r="J618" i="1"/>
  <c r="L617" i="1"/>
  <c r="J617" i="1"/>
  <c r="L616" i="1"/>
  <c r="J616" i="1"/>
  <c r="L615" i="1"/>
  <c r="J615" i="1"/>
  <c r="L614" i="1"/>
  <c r="J614" i="1"/>
  <c r="L613" i="1"/>
  <c r="J613" i="1"/>
  <c r="L612" i="1"/>
  <c r="J612" i="1"/>
  <c r="L611" i="1"/>
  <c r="J611" i="1"/>
  <c r="L610" i="1"/>
  <c r="J610" i="1"/>
  <c r="L65" i="1"/>
  <c r="L63" i="1"/>
  <c r="J62" i="1"/>
  <c r="L61" i="1"/>
  <c r="L60" i="1"/>
  <c r="J60" i="1"/>
  <c r="L59" i="1"/>
  <c r="J57" i="1"/>
  <c r="L56" i="1"/>
  <c r="L54" i="1"/>
  <c r="J54" i="1"/>
  <c r="L53" i="1"/>
  <c r="J53" i="1"/>
  <c r="L52" i="1"/>
  <c r="J52" i="1"/>
  <c r="L686" i="1" l="1"/>
  <c r="J686" i="1"/>
  <c r="L1452" i="1"/>
  <c r="J1452" i="1"/>
  <c r="K1321" i="1"/>
  <c r="J1321" i="1" s="1"/>
  <c r="L1318" i="1"/>
  <c r="L1317" i="1"/>
  <c r="K1315" i="1"/>
  <c r="L1315" i="1" s="1"/>
  <c r="L1312" i="1"/>
  <c r="J1312" i="1"/>
  <c r="N1306" i="1"/>
  <c r="J1315" i="1" l="1"/>
  <c r="L1321" i="1"/>
  <c r="K49" i="1"/>
  <c r="L49" i="1" s="1"/>
  <c r="K48" i="1"/>
  <c r="L48" i="1" s="1"/>
  <c r="K47" i="1"/>
  <c r="L47" i="1" s="1"/>
  <c r="K46" i="1"/>
  <c r="L46" i="1" s="1"/>
  <c r="K45" i="1"/>
  <c r="L45" i="1" s="1"/>
  <c r="K44" i="1"/>
  <c r="L44" i="1" s="1"/>
  <c r="K43" i="1"/>
  <c r="L43" i="1" s="1"/>
  <c r="K42" i="1"/>
  <c r="L42" i="1" s="1"/>
  <c r="K41" i="1"/>
  <c r="L41" i="1" s="1"/>
  <c r="K40" i="1"/>
  <c r="L40" i="1" s="1"/>
  <c r="K39" i="1"/>
  <c r="L39" i="1" s="1"/>
  <c r="K38" i="1"/>
  <c r="L38" i="1" s="1"/>
  <c r="K37" i="1"/>
  <c r="L37" i="1" s="1"/>
  <c r="K36" i="1"/>
  <c r="L36" i="1" s="1"/>
  <c r="K35" i="1"/>
  <c r="L35" i="1" s="1"/>
  <c r="K34" i="1"/>
  <c r="L34" i="1" s="1"/>
  <c r="K33" i="1"/>
  <c r="L33" i="1" s="1"/>
  <c r="K32" i="1"/>
  <c r="L32" i="1" s="1"/>
  <c r="K31" i="1"/>
  <c r="L31" i="1" s="1"/>
  <c r="K30" i="1"/>
  <c r="L30" i="1" s="1"/>
  <c r="K29" i="1"/>
  <c r="L29" i="1" s="1"/>
  <c r="K28" i="1"/>
  <c r="L28" i="1" s="1"/>
  <c r="K27" i="1"/>
  <c r="L27" i="1" s="1"/>
  <c r="K26" i="1"/>
  <c r="L26" i="1" s="1"/>
  <c r="K25" i="1"/>
  <c r="L25" i="1" s="1"/>
  <c r="K24" i="1"/>
  <c r="L24" i="1" s="1"/>
  <c r="K23" i="1"/>
  <c r="L23" i="1" s="1"/>
  <c r="K22" i="1"/>
  <c r="L22" i="1" s="1"/>
  <c r="K21" i="1"/>
  <c r="L21" i="1" s="1"/>
  <c r="K20" i="1"/>
  <c r="L20" i="1" s="1"/>
  <c r="K19" i="1"/>
  <c r="L19" i="1" s="1"/>
  <c r="K18" i="1"/>
  <c r="L18" i="1" s="1"/>
  <c r="K17" i="1"/>
  <c r="L17" i="1" s="1"/>
  <c r="K16" i="1"/>
  <c r="L16" i="1" s="1"/>
  <c r="K15" i="1"/>
  <c r="L15" i="1" s="1"/>
  <c r="K14" i="1"/>
  <c r="L14" i="1" s="1"/>
  <c r="K13" i="1"/>
  <c r="L13" i="1" s="1"/>
  <c r="K12" i="1"/>
  <c r="L12" i="1" s="1"/>
  <c r="K11" i="1"/>
  <c r="L11" i="1" s="1"/>
  <c r="K10" i="1"/>
  <c r="L10" i="1" s="1"/>
  <c r="K9" i="1"/>
  <c r="L9" i="1" s="1"/>
  <c r="K8" i="1"/>
  <c r="L8" i="1" s="1"/>
  <c r="K7" i="1"/>
  <c r="L7" i="1" s="1"/>
  <c r="K6" i="1"/>
  <c r="K5" i="1"/>
  <c r="K4" i="1"/>
  <c r="L4" i="1" s="1"/>
  <c r="L576" i="1" l="1"/>
  <c r="L486" i="1"/>
  <c r="L482" i="1"/>
  <c r="J482" i="1"/>
  <c r="L481" i="1"/>
  <c r="J481" i="1"/>
  <c r="L480" i="1"/>
  <c r="J480" i="1"/>
  <c r="L479" i="1"/>
  <c r="J479" i="1"/>
  <c r="L478" i="1"/>
  <c r="J478" i="1"/>
  <c r="L477" i="1"/>
  <c r="J477" i="1"/>
  <c r="L476" i="1"/>
  <c r="J476" i="1"/>
  <c r="L475" i="1"/>
  <c r="J475" i="1"/>
  <c r="L474" i="1"/>
  <c r="J474" i="1"/>
  <c r="L473" i="1"/>
  <c r="J473" i="1"/>
  <c r="L472" i="1"/>
  <c r="J472" i="1"/>
  <c r="L471" i="1"/>
  <c r="J471" i="1"/>
  <c r="L470" i="1"/>
  <c r="J470" i="1"/>
  <c r="L469" i="1"/>
  <c r="J469" i="1"/>
  <c r="L468" i="1"/>
  <c r="J468" i="1"/>
  <c r="L467" i="1"/>
  <c r="J467" i="1"/>
  <c r="L466" i="1"/>
  <c r="J466" i="1"/>
  <c r="L465" i="1"/>
  <c r="J465" i="1"/>
  <c r="L464" i="1"/>
  <c r="J464" i="1"/>
  <c r="L463" i="1"/>
  <c r="J463" i="1"/>
  <c r="L462" i="1"/>
  <c r="J462" i="1"/>
  <c r="L461" i="1"/>
  <c r="J461" i="1"/>
  <c r="L460" i="1"/>
  <c r="J460" i="1"/>
  <c r="L459" i="1"/>
  <c r="J459" i="1"/>
  <c r="L458" i="1"/>
  <c r="J458" i="1"/>
  <c r="L457" i="1"/>
  <c r="J457" i="1"/>
  <c r="L456" i="1"/>
  <c r="J456" i="1"/>
  <c r="L455" i="1"/>
  <c r="J455" i="1"/>
  <c r="L454" i="1"/>
  <c r="J454" i="1"/>
  <c r="L453" i="1"/>
  <c r="J453" i="1"/>
  <c r="L452" i="1"/>
  <c r="J452" i="1"/>
  <c r="L451" i="1"/>
  <c r="J451" i="1"/>
  <c r="L450" i="1"/>
  <c r="J450" i="1"/>
  <c r="L449" i="1"/>
  <c r="J449" i="1"/>
  <c r="L448" i="1"/>
  <c r="J448" i="1"/>
  <c r="L447" i="1"/>
  <c r="J447" i="1"/>
  <c r="L446" i="1"/>
  <c r="J446" i="1"/>
  <c r="L445" i="1"/>
  <c r="J445" i="1"/>
  <c r="L444" i="1"/>
  <c r="J444" i="1"/>
  <c r="L443" i="1"/>
  <c r="J443" i="1"/>
  <c r="L442" i="1"/>
  <c r="J442" i="1"/>
  <c r="L441" i="1"/>
  <c r="J441" i="1"/>
  <c r="L440" i="1"/>
  <c r="J440" i="1"/>
  <c r="L439" i="1"/>
  <c r="J439" i="1"/>
  <c r="L438" i="1"/>
  <c r="J438" i="1"/>
  <c r="L437" i="1"/>
  <c r="J437" i="1"/>
  <c r="L436" i="1"/>
  <c r="J436" i="1"/>
  <c r="L435" i="1"/>
  <c r="J435" i="1"/>
  <c r="L434" i="1"/>
  <c r="J434" i="1"/>
  <c r="L433" i="1"/>
  <c r="J433" i="1"/>
  <c r="L432" i="1"/>
  <c r="J432" i="1"/>
  <c r="L431" i="1"/>
  <c r="J431" i="1"/>
  <c r="L430" i="1"/>
  <c r="J430" i="1"/>
  <c r="L429" i="1"/>
  <c r="J429" i="1"/>
  <c r="L428" i="1"/>
  <c r="J428" i="1"/>
  <c r="L427" i="1"/>
  <c r="J427" i="1"/>
  <c r="L426" i="1"/>
  <c r="J426" i="1"/>
  <c r="L425" i="1"/>
  <c r="J425" i="1"/>
  <c r="L424" i="1"/>
  <c r="J424" i="1"/>
  <c r="L423" i="1"/>
  <c r="J423" i="1"/>
  <c r="L422" i="1"/>
  <c r="J422" i="1"/>
  <c r="L421" i="1"/>
  <c r="J421" i="1"/>
  <c r="L420" i="1"/>
  <c r="J420" i="1"/>
  <c r="L419" i="1"/>
  <c r="J419" i="1"/>
  <c r="L418" i="1"/>
  <c r="J418" i="1"/>
  <c r="L417" i="1"/>
  <c r="J417" i="1"/>
  <c r="L416" i="1"/>
  <c r="J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N112" i="1"/>
  <c r="L112" i="1" s="1"/>
  <c r="K112" i="1"/>
  <c r="K111" i="1"/>
  <c r="L111" i="1" s="1"/>
  <c r="K110" i="1"/>
  <c r="L110" i="1" s="1"/>
  <c r="K109" i="1"/>
  <c r="J109" i="1" s="1"/>
  <c r="K108" i="1"/>
  <c r="L108" i="1" s="1"/>
  <c r="K107" i="1"/>
  <c r="L107" i="1" s="1"/>
  <c r="K106" i="1"/>
  <c r="L106" i="1" s="1"/>
  <c r="K105" i="1"/>
  <c r="J105" i="1" s="1"/>
  <c r="K104" i="1"/>
  <c r="L104" i="1" s="1"/>
  <c r="K103" i="1"/>
  <c r="L103" i="1" s="1"/>
  <c r="K102" i="1"/>
  <c r="L102" i="1" s="1"/>
  <c r="K101" i="1"/>
  <c r="J101" i="1" s="1"/>
  <c r="K100" i="1"/>
  <c r="L100" i="1" s="1"/>
  <c r="K99" i="1"/>
  <c r="L99" i="1" s="1"/>
  <c r="K98" i="1"/>
  <c r="J98" i="1" s="1"/>
  <c r="K97" i="1"/>
  <c r="J97" i="1" s="1"/>
  <c r="K96" i="1"/>
  <c r="L96" i="1" s="1"/>
  <c r="K95" i="1"/>
  <c r="L95" i="1" s="1"/>
  <c r="K94" i="1"/>
  <c r="J94" i="1" s="1"/>
  <c r="K93" i="1"/>
  <c r="J93" i="1" s="1"/>
  <c r="K92" i="1"/>
  <c r="L92" i="1" s="1"/>
  <c r="K91" i="1"/>
  <c r="L91" i="1" s="1"/>
  <c r="K90" i="1"/>
  <c r="J90" i="1" s="1"/>
  <c r="K89" i="1"/>
  <c r="J89" i="1" s="1"/>
  <c r="L80" i="1"/>
  <c r="J80" i="1"/>
  <c r="N79" i="1"/>
  <c r="L79" i="1" s="1"/>
  <c r="L78" i="1"/>
  <c r="J78" i="1"/>
  <c r="L77" i="1"/>
  <c r="J77" i="1"/>
  <c r="J112" i="1" l="1"/>
  <c r="L98" i="1"/>
  <c r="J107" i="1"/>
  <c r="J110" i="1"/>
  <c r="L94" i="1"/>
  <c r="J95" i="1"/>
  <c r="J111" i="1"/>
  <c r="L90" i="1"/>
  <c r="J91" i="1"/>
  <c r="J102" i="1"/>
  <c r="J106" i="1"/>
  <c r="J92" i="1"/>
  <c r="J96" i="1"/>
  <c r="J100" i="1"/>
  <c r="J104" i="1"/>
  <c r="J108" i="1"/>
  <c r="J99" i="1"/>
  <c r="J103" i="1"/>
  <c r="L101" i="1"/>
  <c r="L89" i="1"/>
  <c r="L109" i="1"/>
  <c r="J79" i="1"/>
  <c r="L93" i="1"/>
  <c r="L97" i="1"/>
  <c r="L105" i="1"/>
  <c r="L816" i="1" l="1"/>
  <c r="L803" i="1" l="1"/>
  <c r="L821" i="1"/>
  <c r="L805" i="1"/>
  <c r="L837" i="1" l="1"/>
  <c r="L818" i="1" l="1"/>
  <c r="L775" i="1" l="1"/>
  <c r="K811" i="1" l="1"/>
  <c r="L825" i="1" l="1"/>
  <c r="L795" i="1" l="1"/>
  <c r="L820" i="1" l="1"/>
  <c r="L813" i="1" l="1"/>
  <c r="L812" i="1"/>
  <c r="L793" i="1"/>
  <c r="L838" i="1" l="1"/>
  <c r="L834" i="1"/>
  <c r="L817" i="1"/>
  <c r="L828" i="1" l="1"/>
  <c r="L798" i="1" l="1"/>
  <c r="L833" i="1" l="1"/>
  <c r="L824" i="1"/>
  <c r="L827" i="1" l="1"/>
  <c r="L840" i="1" l="1"/>
  <c r="L836" i="1"/>
  <c r="L835" i="1"/>
  <c r="L781" i="1" l="1"/>
  <c r="L778" i="1"/>
  <c r="L779" i="1"/>
  <c r="L802" i="1" l="1"/>
  <c r="L831" i="1" l="1"/>
  <c r="L830" i="1"/>
  <c r="L815" i="1" l="1"/>
  <c r="L822" i="1" l="1"/>
  <c r="L826" i="1" l="1"/>
  <c r="L800" i="1"/>
  <c r="L806" i="1" l="1"/>
  <c r="L794" i="1"/>
  <c r="L787" i="1"/>
  <c r="L783" i="1"/>
  <c r="L804" i="1" l="1"/>
  <c r="L796" i="1"/>
  <c r="L792" i="1"/>
  <c r="L789" i="1"/>
  <c r="L788" i="1"/>
  <c r="L786" i="1"/>
  <c r="L832" i="1" l="1"/>
  <c r="L809" i="1"/>
  <c r="L808" i="1"/>
  <c r="L829" i="1" l="1"/>
  <c r="L780" i="1" l="1"/>
  <c r="L823" i="1" l="1"/>
  <c r="L819" i="1"/>
  <c r="L814" i="1"/>
  <c r="L811" i="1"/>
  <c r="L810" i="1"/>
  <c r="L839" i="1" l="1"/>
  <c r="L801" i="1" l="1"/>
  <c r="L797" i="1"/>
  <c r="L790" i="1"/>
  <c r="N785" i="1" l="1"/>
  <c r="L785" i="1" s="1"/>
  <c r="N784" i="1" l="1"/>
  <c r="L784" i="1" s="1"/>
  <c r="N776" i="1" l="1"/>
  <c r="L776" i="1" s="1"/>
  <c r="N774" i="1"/>
</calcChain>
</file>

<file path=xl/comments1.xml><?xml version="1.0" encoding="utf-8"?>
<comments xmlns="http://schemas.openxmlformats.org/spreadsheetml/2006/main">
  <authors>
    <author>Adriana Vidarte Lozano</author>
    <author>Yamileth Giraldo Andrade</author>
    <author>David Andres Molina Rodriguez</author>
  </authors>
  <commentList>
    <comment ref="K77" authorId="0" shapeId="0">
      <text>
        <r>
          <rPr>
            <sz val="9"/>
            <color indexed="81"/>
            <rFont val="Tahoma"/>
            <family val="2"/>
          </rPr>
          <t>Se incluyeron los valores hasta las actas de pago reportadas en junio de 2024.</t>
        </r>
      </text>
    </comment>
    <comment ref="K78" authorId="0" shapeId="0">
      <text>
        <r>
          <rPr>
            <sz val="9"/>
            <color indexed="81"/>
            <rFont val="Tahoma"/>
            <family val="2"/>
          </rPr>
          <t>Se incluyeron los valores hasta las actas de pago reportadas en junio de 2024.</t>
        </r>
      </text>
    </comment>
    <comment ref="K79" authorId="0" shapeId="0">
      <text>
        <r>
          <rPr>
            <sz val="9"/>
            <color indexed="81"/>
            <rFont val="Tahoma"/>
            <family val="2"/>
          </rPr>
          <t>Se incluyeron los valores hasta las actas de pago reportadas en junio de 2024.</t>
        </r>
      </text>
    </comment>
    <comment ref="K80" authorId="0" shapeId="0">
      <text>
        <r>
          <rPr>
            <sz val="9"/>
            <color indexed="81"/>
            <rFont val="Tahoma"/>
            <family val="2"/>
          </rPr>
          <t>Se incluyeron los valores hasta las actas de pago reportadas en junio de 2024.</t>
        </r>
      </text>
    </comment>
    <comment ref="M80" authorId="1" shapeId="0">
      <text>
        <r>
          <rPr>
            <sz val="9"/>
            <color indexed="81"/>
            <rFont val="Tahoma"/>
            <family val="2"/>
          </rPr>
          <t>Se realiza Otrosí 1 de este contrato con el objetivo de ajustar la distribución por imputación presupuestal del CDP VO-1080000110 Vig.2024. Dicho ajuste no modifica el plazo ni el valor total del contrato.</t>
        </r>
      </text>
    </comment>
    <comment ref="L777" authorId="2" shapeId="0">
      <text>
        <r>
          <rPr>
            <b/>
            <sz val="9"/>
            <color indexed="81"/>
            <rFont val="Tahoma"/>
            <family val="2"/>
          </rPr>
          <t>David Andres Molina Rodriguez:</t>
        </r>
        <r>
          <rPr>
            <sz val="9"/>
            <color indexed="81"/>
            <rFont val="Tahoma"/>
            <family val="2"/>
          </rPr>
          <t xml:space="preserve">
incluio el valor del otro si No.2 sin el valor del otro si es de $829,047,936</t>
        </r>
      </text>
    </comment>
    <comment ref="L847" authorId="2" shapeId="0">
      <text>
        <r>
          <rPr>
            <b/>
            <sz val="9"/>
            <color indexed="81"/>
            <rFont val="Tahoma"/>
            <family val="2"/>
          </rPr>
          <t>David Andres Molina Rodriguez:</t>
        </r>
        <r>
          <rPr>
            <sz val="9"/>
            <color indexed="81"/>
            <rFont val="Tahoma"/>
            <family val="2"/>
          </rPr>
          <t xml:space="preserve">
incluio el valor del otro si No.2 sin el valor del otro si es de $829,047,936</t>
        </r>
      </text>
    </comment>
    <comment ref="K921" authorId="0" shapeId="0">
      <text>
        <r>
          <rPr>
            <sz val="9"/>
            <color indexed="81"/>
            <rFont val="Tahoma"/>
            <family val="2"/>
          </rPr>
          <t>Se incluyeron los valores hasta las actas de pago reportadas en junio de 2024.</t>
        </r>
      </text>
    </comment>
    <comment ref="K922" authorId="0" shapeId="0">
      <text>
        <r>
          <rPr>
            <sz val="9"/>
            <color indexed="81"/>
            <rFont val="Tahoma"/>
            <family val="2"/>
          </rPr>
          <t>Se incluyeron los valores hasta las actas de pago reportadas en junio de 2024.</t>
        </r>
      </text>
    </comment>
    <comment ref="K923" authorId="0" shapeId="0">
      <text>
        <r>
          <rPr>
            <sz val="9"/>
            <color indexed="81"/>
            <rFont val="Tahoma"/>
            <family val="2"/>
          </rPr>
          <t>Se incluyeron los valores hasta las actas de pago reportadas en junio de 2024.</t>
        </r>
      </text>
    </comment>
    <comment ref="K924" authorId="0" shapeId="0">
      <text>
        <r>
          <rPr>
            <sz val="9"/>
            <color indexed="81"/>
            <rFont val="Tahoma"/>
            <family val="2"/>
          </rPr>
          <t>Se incluyeron los valores hasta las actas de pago reportadas en junio de 2024.</t>
        </r>
      </text>
    </comment>
    <comment ref="M924" authorId="1" shapeId="0">
      <text>
        <r>
          <rPr>
            <sz val="9"/>
            <color indexed="81"/>
            <rFont val="Tahoma"/>
            <family val="2"/>
          </rPr>
          <t>Se realiza Otrosí 1 de este contrato con el objetivo de ajustar la distribución por imputación presupuestal del CDP VO-1080000110 Vig.2024. Dicho ajuste no modifica el plazo ni el valor total del contrato.</t>
        </r>
      </text>
    </comment>
  </commentList>
</comments>
</file>

<file path=xl/sharedStrings.xml><?xml version="1.0" encoding="utf-8"?>
<sst xmlns="http://schemas.openxmlformats.org/spreadsheetml/2006/main" count="11298" uniqueCount="5216">
  <si>
    <t>Gerencia</t>
  </si>
  <si>
    <t>Objeto</t>
  </si>
  <si>
    <t>No. Proceso Contractual</t>
  </si>
  <si>
    <t>Modalidad</t>
  </si>
  <si>
    <t>No. Contrato / Aceptación de la oferta</t>
  </si>
  <si>
    <t>Valor 
adjudicado</t>
  </si>
  <si>
    <t>Contratista</t>
  </si>
  <si>
    <t>Fecha Inicio</t>
  </si>
  <si>
    <t>Porcentaje de ejecución</t>
  </si>
  <si>
    <t>Recursos totales desembolsados o pagados</t>
  </si>
  <si>
    <t>Recursos pendientes de ejecutar</t>
  </si>
  <si>
    <t>Cantidad de otrosíes y adiciones realizadas</t>
  </si>
  <si>
    <t>Monto de otrosíes y adiciones realizadas</t>
  </si>
  <si>
    <t>SUPERVISOR</t>
  </si>
  <si>
    <t>N/A</t>
  </si>
  <si>
    <t>INVITACION PRIVADA</t>
  </si>
  <si>
    <t>CONTRATO MARCO</t>
  </si>
  <si>
    <t>Estado de Ejecución de los Contratos</t>
  </si>
  <si>
    <t>GESTOR</t>
  </si>
  <si>
    <t>300-CM-1150-2021</t>
  </si>
  <si>
    <t>300-CO-0393-2021</t>
  </si>
  <si>
    <t>300-AO-0406-2021</t>
  </si>
  <si>
    <t>300-CO-1019-2021</t>
  </si>
  <si>
    <t>300-CO-1178-2021</t>
  </si>
  <si>
    <t>300-AO-1153-2021</t>
  </si>
  <si>
    <t>300-AO-2170-2021</t>
  </si>
  <si>
    <t>300-CS-2172-2021</t>
  </si>
  <si>
    <t>300-PS-2179-2022</t>
  </si>
  <si>
    <t>300-AA-2852-2023</t>
  </si>
  <si>
    <t>300-AO-3256-2023</t>
  </si>
  <si>
    <t>300-AO-3413-2023</t>
  </si>
  <si>
    <t>300-AO-3420-2023</t>
  </si>
  <si>
    <t>300-AO-3453-2023</t>
  </si>
  <si>
    <t>300-AO-3452-2023</t>
  </si>
  <si>
    <t>300-AO-3454-2023</t>
  </si>
  <si>
    <t>300-AO-3666-2023</t>
  </si>
  <si>
    <t>300-AO-3672-2023</t>
  </si>
  <si>
    <t>300-AO-3685-2023</t>
  </si>
  <si>
    <t>300-CO-3731-2023</t>
  </si>
  <si>
    <t>300-CO-3853-2023</t>
  </si>
  <si>
    <t>300-CO-3928-2023</t>
  </si>
  <si>
    <t>300-PS-3962-2023</t>
  </si>
  <si>
    <t>300-CO-3981-2023</t>
  </si>
  <si>
    <t>300-PS-4001-2023</t>
  </si>
  <si>
    <t>300-CO-4130-2023</t>
  </si>
  <si>
    <t>300-CO-4132-2023</t>
  </si>
  <si>
    <t>300-CM-4193-2023</t>
  </si>
  <si>
    <t>300-CO-4174-2023</t>
  </si>
  <si>
    <t>300-CO-4286-2023</t>
  </si>
  <si>
    <t>300-CO-4435-2023</t>
  </si>
  <si>
    <t>300-CS-4363-2023</t>
  </si>
  <si>
    <t>300-CO-4472-2023</t>
  </si>
  <si>
    <t>300-CO-4519-2023</t>
  </si>
  <si>
    <t>300-PS-4538-2023</t>
  </si>
  <si>
    <t>300-CO-4517-2023</t>
  </si>
  <si>
    <t>300-PS-4536-2023</t>
  </si>
  <si>
    <t>300-OS-1989-2024</t>
  </si>
  <si>
    <t>Mantenimiento y apoyo a la operación de la planta de tratamiento de aguas residuales de Cañaveralejo</t>
  </si>
  <si>
    <t>Construcción de un sistema de captación del Rio Cauca tipo filtración en lecho del rio en el municipio de Santiago de Cali</t>
  </si>
  <si>
    <t>Interventoria de la construcción de un sistema de captación de Rio Cauca tipo filtración en lecho del rio en el municipio de Santiago de Cali</t>
  </si>
  <si>
    <t>Normalización AHDI Comuna 18 (Pampas del mirador, Brisas de las Palmas, Cabañitas, Mandarinos, Arboledas)</t>
  </si>
  <si>
    <t>Ejecutar las obras para control de aguas residuales en canales de aguas lluvias en el barrio San Carlos y la optimizacion del acueducto en el mismo barrio - Comuna 11</t>
  </si>
  <si>
    <t>Realizar la interventoria tecnica, administrativa, financiera, y legal del contrato que surja del proceso, cuyo objeto es realizar la construccion para la optimización de las redes de acueducto y Carcall alcantarillado en el barrio San Carlos</t>
  </si>
  <si>
    <t>Realizar la interventoria tecnica, administrativa, financiera a la optimizacion centro de control maestro de acuecuto y alcantarillado fase II</t>
  </si>
  <si>
    <t>Optimizacion centro de control maestro de Acueducto y Alcantarillado</t>
  </si>
  <si>
    <t>Prestación de los servicios de gestión operativo comerciales ejecutando en terreno las actividades de (SCRR) suspensiones, seguimiento a la suspension, cortes, seguimiento al corte, reconexiones,reinstalaciones, clausura del servicio, la gestión de irregularidades del servicio, y actividades complementarias de gestion comunitaria socializando el proceso de SCRR y apoyando las actividades en terreno de gestion de cartera para los servicios publicos domiciliarios de acueducto de EMCALI EICE ESP en los municipios de cali,yumbo , palmira, candelaria y dentro de su area de influencia y cobertura en la prestación de servicios publicos de EMCALI EICE ESP</t>
  </si>
  <si>
    <t>Suministro de coagulante cloruro ferrico en base seca con presentacion liquida al 42% para ser utilizado en el tratamiento de agua para consumo humano</t>
  </si>
  <si>
    <t>Obras de control de aguas lluvias y de escorrentia microcuenca Monaco y obras de estabilizacion de laderas CDI la estrella</t>
  </si>
  <si>
    <t>Reposicion redes de acueducto comuna 10 barrio Las Acacias</t>
  </si>
  <si>
    <t>Reposicion redes de acueducto barrio El Sena</t>
  </si>
  <si>
    <t>Suministro de absorbente para las plantas de tratamiento de agua potable Puerto Mallarino, Rio Cauca y Rio Cali: carbon activado</t>
  </si>
  <si>
    <t>Suministro de coagulante para las plantas Rio Cauca, Rio Cali, la Reforma y la Rivera: hidroxicloruro de aluminio</t>
  </si>
  <si>
    <t>Reposicion redes de acueducto comuna 11 barrio Maracaibo y Villa del Sur</t>
  </si>
  <si>
    <t>Reposicion de redes de acueducto Prados del Norte y redes de alcantarillado en Vipasa comuna 2</t>
  </si>
  <si>
    <t>Reposicion redes de acueducto y alcantarillado tramos criticos zona ladera comunas 1 y 18</t>
  </si>
  <si>
    <t>Reposicion redes de acueducto y alcantarillado tramos reposicion de redes tramos criticos de acueducto y alcantarillado barrios 3 de Julio y Pampalinda comuna 19</t>
  </si>
  <si>
    <t>Reposicion redes de acueducto barrio Guabal (RBS-19)</t>
  </si>
  <si>
    <t>Reposicion redes de acueducto y alcantarillado tramos criticos zona ladera comunas 1 y 20</t>
  </si>
  <si>
    <t>Reposicion redes de acueducto y alcantarillado comuna 11 barrio Prados de Oriente y Aguablanca</t>
  </si>
  <si>
    <t>Realizar la interventoria tecnica, administrativa, financiera, contable, ambiental, social y juridica de la consultoria "Estudios y diseños de detalle para el mejoramiento integral del tratamiento preliminar y primario existente en la PTAR C"</t>
  </si>
  <si>
    <t>Reposicion de redes de acueducto y alcantarillado tramos criticos comuna 19 barrios San Fernando Viejo y Miraflores</t>
  </si>
  <si>
    <t>Realizar los estudios y diseños de detalle para el mejoramiento integral del tratamiento preliminar y primario existente en la PTAR C</t>
  </si>
  <si>
    <t>Reposicion redes de alcantarillado con acta de acuerdo SIVM Grupo 2 - Barrio Puerto Mallarino</t>
  </si>
  <si>
    <t>Reposicion redes de acueducto y alcantarillado tramos criticos zona ladera comuna 20</t>
  </si>
  <si>
    <t>Realizar el mantenimiento mecanico, electrico, de instrumentacion, obras civiles y mantenimiento industrial de las estaciones de bombeo de aguas lluvias y residuales de EMCALI EICE ESP</t>
  </si>
  <si>
    <t xml:space="preserve">Reposicion de redes acueducto tramos criticos reportados por area operativa - optimizacion red matriz del sector norte con instalacion de ventosas en la salida norte Planta Rio Cauca </t>
  </si>
  <si>
    <t>Optimizacion y modernizacion del proceso de filtracion planta Rio Cauca etapa 1</t>
  </si>
  <si>
    <t>Reposicion redes acueducto (comuna 17) Grupo 1 Barrio Bosques del Limonar</t>
  </si>
  <si>
    <t>Suministro de bomba vertical para estacion de bombeo agua tratada planta Rio Cauca</t>
  </si>
  <si>
    <t>Obras civiles y mecanicas para construccion muro de concreto y optimizacion descarga estacion de bombeo Guaduales</t>
  </si>
  <si>
    <t>Reposicion losas canal carrera 39 entre calles 16 a 26</t>
  </si>
  <si>
    <t>Interventoria tecnica, administrativa, financiera y legal del contrato que surja del proceso cuyo objeto es realizar la construccion de las obras civiles y mecanicas para construccion de muro de concreto y optimizacion descarga estacion de bombeo Guaduales</t>
  </si>
  <si>
    <t>Reposiciones redes de alcantarillado (comuna 5) Barrio Guayacanes</t>
  </si>
  <si>
    <t>Reponer los componentes priorizados de las unidades de clarificacion de las plantas de Puerto Mallarino  - Fase I</t>
  </si>
  <si>
    <t>Construccion y traslado de las redes de acueducto y alcantarillado localizadas en el area de influencia del proyecto para la construccion de un puente sobre el Rio Cauca en el corregimiento de Juanchito en el Departamento del Valle</t>
  </si>
  <si>
    <t>CONINGENIERIA S.A.S.</t>
  </si>
  <si>
    <t>CONSORCIO POZO RADIAL PUERTO MALLARINO 2020</t>
  </si>
  <si>
    <t>CONSORCIO RIO CAUCA CONGIE</t>
  </si>
  <si>
    <t>CONSORCIO NORMALIZACION 450</t>
  </si>
  <si>
    <t>CONSORCIO SAN CARLOS</t>
  </si>
  <si>
    <t xml:space="preserve">CONSORCIO SUPERVISION REDES DE SAN CARLOS </t>
  </si>
  <si>
    <t>CONSORCIO SUPERVISION CENTROS DE CONTROL</t>
  </si>
  <si>
    <t>UNION TEMPORAL RENOVACION CCM 4.0</t>
  </si>
  <si>
    <t>DELTEC S.A.</t>
  </si>
  <si>
    <t>QUIMPAC DE COLOMBIA S.A.</t>
  </si>
  <si>
    <t>JENNIFER RUIZ IZQUIERDO</t>
  </si>
  <si>
    <t>CARLOS MARIO MONTAÑO AYALA</t>
  </si>
  <si>
    <t>SAGA CONSTRUCCIONES S.A.S.</t>
  </si>
  <si>
    <t>SULFOQUIMICA S.A.</t>
  </si>
  <si>
    <t>HUGO GIRALDO PARRA</t>
  </si>
  <si>
    <t>LUIS HERNANDO BUENO GARCIA</t>
  </si>
  <si>
    <t>CITY G&amp;R S.A.S.</t>
  </si>
  <si>
    <t>VICTOR HUGO BRAVO MARTINEZ</t>
  </si>
  <si>
    <t>VIDA NUEVA ARQUITECTURA E INGENIERIA</t>
  </si>
  <si>
    <t>IAN CONSULTORES S.A.S.</t>
  </si>
  <si>
    <t>ZONA NORTE INGENIERIA Y LICITACIONES</t>
  </si>
  <si>
    <t>CONSORCIO PTAR CALI 2023</t>
  </si>
  <si>
    <t>UNION TEMPORAL ALCANTARILLADO WH 2023</t>
  </si>
  <si>
    <t>PAYAN Y CIA LIMITADA</t>
  </si>
  <si>
    <t>PROYECTO SEYSA S.A.S.</t>
  </si>
  <si>
    <t>CONSORCIO INNOVADORES 2023</t>
  </si>
  <si>
    <t>UNION TEMPORAL INFRAESTRUCTURA 2023</t>
  </si>
  <si>
    <t>FLOWSERVE COLOMBIA S.A.S.</t>
  </si>
  <si>
    <t>CONSORCIO GUADUALES</t>
  </si>
  <si>
    <t xml:space="preserve">CONSORCIO C&amp;C </t>
  </si>
  <si>
    <t>FUNDACION EDIFICANDO COLOMBIANOS EDICOL</t>
  </si>
  <si>
    <t>CONSORCIO GUAYACANES</t>
  </si>
  <si>
    <t>AYAPAC CONSTRUCCIONES S.A.S.</t>
  </si>
  <si>
    <t>INCODI CONSTRUCTOR S.A.S.</t>
  </si>
  <si>
    <t>RODOLFO MADRID</t>
  </si>
  <si>
    <t>GERMAN PEREZ</t>
  </si>
  <si>
    <t>CONSORCIO SUPERVISION REDES DE SAN CARLOS</t>
  </si>
  <si>
    <t>EFRAIN ESCOBAR</t>
  </si>
  <si>
    <t>LUIS ANGEL TOBON</t>
  </si>
  <si>
    <t>JUAN CARLOS ESCOBAR</t>
  </si>
  <si>
    <t>ALEXANDRA DELGADO</t>
  </si>
  <si>
    <t>RAFAEL RAMIREZ</t>
  </si>
  <si>
    <t>JORGE ALARCON</t>
  </si>
  <si>
    <t>FELIPE RIASCOS</t>
  </si>
  <si>
    <t>300-CCE-1163-2024</t>
  </si>
  <si>
    <t>300-CCE-1153-2024</t>
  </si>
  <si>
    <t>300-PS-1398-2024</t>
  </si>
  <si>
    <t>300-PS-1587-2024</t>
  </si>
  <si>
    <t>300-CCE-1623-2024</t>
  </si>
  <si>
    <t>300-CCE-1671-2024</t>
  </si>
  <si>
    <t>300-CM-1670-2024</t>
  </si>
  <si>
    <t>300-PS-1916-2024</t>
  </si>
  <si>
    <t>300-PS-1918-2024</t>
  </si>
  <si>
    <t>300-CM-1917-2024</t>
  </si>
  <si>
    <t>300-PS-1936-2024</t>
  </si>
  <si>
    <t>300-CCV-1958-2024</t>
  </si>
  <si>
    <t>300-CCE-1976-2024</t>
  </si>
  <si>
    <t>300-PS-1977-2024</t>
  </si>
  <si>
    <t>300-CCV-1983-2024</t>
  </si>
  <si>
    <t>CMA-1974-2020-300-AO-1990-2024</t>
  </si>
  <si>
    <t>CMA-1974-2020-300-AO-1991-2024</t>
  </si>
  <si>
    <t>300-CCE-2023-2024</t>
  </si>
  <si>
    <t>300-CCE-1986-2024</t>
  </si>
  <si>
    <t>300-CO-2059-2024</t>
  </si>
  <si>
    <t>300-CM-1982-2024</t>
  </si>
  <si>
    <t>300-CCE-2024-2024</t>
  </si>
  <si>
    <t>300-CCE-2030-2024</t>
  </si>
  <si>
    <t>300-CS-1987-2024</t>
  </si>
  <si>
    <t>300-CCV-2091-2024</t>
  </si>
  <si>
    <t>300-PS-2095-2024</t>
  </si>
  <si>
    <t>300-CM-2121-2024</t>
  </si>
  <si>
    <t>300-CC-2140-2024</t>
  </si>
  <si>
    <t>CMA-1974-2020-300-AO-2110-2024</t>
  </si>
  <si>
    <t>300-PS-2104-2024</t>
  </si>
  <si>
    <t>CMA-1974-2020-300-AO-2119-2024</t>
  </si>
  <si>
    <t>CMA-1974-2020-300-AO-2120-2024</t>
  </si>
  <si>
    <t>900-CCE-0039-2024 ARTICULO 3,1</t>
  </si>
  <si>
    <t>900-CCE-0038-2024 ARTICULO 3,1</t>
  </si>
  <si>
    <t>900-IP-0044-2024</t>
  </si>
  <si>
    <t>900-IP-0053-2024</t>
  </si>
  <si>
    <t>900-CCE-0078-2024 ARTICULO 3,1</t>
  </si>
  <si>
    <t>900-CCE-0081-2024 ARTICULO 3,1</t>
  </si>
  <si>
    <t>900-IP-0073-2024</t>
  </si>
  <si>
    <t>900-IP-0079-2024</t>
  </si>
  <si>
    <t>900-IP-0074-2024</t>
  </si>
  <si>
    <t>900-IP-0063-2024</t>
  </si>
  <si>
    <t>900-IP-0080-2024</t>
  </si>
  <si>
    <t>900-IP-0108-2024</t>
  </si>
  <si>
    <t>900-CCE-0120-2024 ARTICULO 3,1</t>
  </si>
  <si>
    <t>JUSTIFICACION No. 300-001-2024 ART. 43</t>
  </si>
  <si>
    <t>900-IP-0121-2024</t>
  </si>
  <si>
    <t>900-IP-0094-2024</t>
  </si>
  <si>
    <t>900-CCE-0157-2024 ARTICULO 3,1</t>
  </si>
  <si>
    <t>900-CCE-0118-2024 ARTICULO 3,1</t>
  </si>
  <si>
    <t>900-IP-0095-2024</t>
  </si>
  <si>
    <t>900-IP-0093-2024</t>
  </si>
  <si>
    <t>900-CCE-0119-2024 ARTICULO 3,1</t>
  </si>
  <si>
    <t>900-CCE-0116-2024 ARTICULO 3,1</t>
  </si>
  <si>
    <t>900-CCE-0131-2024 ARTICULO 3,1</t>
  </si>
  <si>
    <t>900-IP-0132-2024</t>
  </si>
  <si>
    <t>900-IP-0141-2024</t>
  </si>
  <si>
    <t>900-IP-0158-2024</t>
  </si>
  <si>
    <t>900-IP-0112-2024</t>
  </si>
  <si>
    <t>900-IP-0143-2024</t>
  </si>
  <si>
    <t>Suministro de cloruro ferrico en base liquida al 42% para ser utilizado en el tratamiento de las aguas residuales en la PTAR C de EMCALI</t>
  </si>
  <si>
    <t>Suministrar producto para control de olores en el tratamiento de aguas residuales de la PTAR C</t>
  </si>
  <si>
    <t>Prestar el servicio de lavado de los reservorios de agua de la Planta Puerto Mallarino de EMCALI</t>
  </si>
  <si>
    <t>Mecanizar piezas en acero, bronce u  otros materiales para la Planta de Puerto Mallarino</t>
  </si>
  <si>
    <t>Suministro de alcalinizante cal viva para las plantas de tratamiento de agua potable de la Unidad de Produccion de Agua Potable</t>
  </si>
  <si>
    <t>Suministrar sal para la planta de tratamiento de agua potable Rio Cali de la Unidad de Produccion de agua potable</t>
  </si>
  <si>
    <t>Prestar los servicios electromecanicos tipo overhault para los equipos para la planta Puerto Mallarino de EMCALI</t>
  </si>
  <si>
    <t>Prestar el servicio de recolección, cargue, transporte y disposicion final de arenas, hilazas y biosolidos generados en el tratamiento de las aguas residuales en la planta de tratamiento de aguas residuales PTAR C de EMCALI</t>
  </si>
  <si>
    <t>Prestar servicio de mantenimiento para individuos forestales en las zonas de compensacion ambiental a cargo de EMCALI EICE ESP para proyectos de la Gerencia Unidad Estrategica de Negocio de Acueducto y Alcantarillado</t>
  </si>
  <si>
    <t xml:space="preserve">Realizar el mantenimiento manual de las lagunas Charco Azul y El Pondaje </t>
  </si>
  <si>
    <t>Prestar el servicio de transporte y entrega de agua potable en carro tanques o camiones cisterna</t>
  </si>
  <si>
    <t>Compra de lamparas led para la planta de produccion de agua potable de Puerto Mallarino de EMCALI</t>
  </si>
  <si>
    <t>Mantenimiento preventivo de software de gestion P&amp;P para la calibracion de medidores de acuedcuto</t>
  </si>
  <si>
    <t>Efectuar la limpieza de sumideros por barrido de las comunas de la ciudad de Santiago de Cali</t>
  </si>
  <si>
    <t>Adquisicion de unidades de bombeo marca Milton Roy para dosificacion de quimicos para la planta de Puerto Mallarino de Emcali</t>
  </si>
  <si>
    <t>Suministro de materiales, elementos de ferreteria, herramientas y elementos afines para EMCALI EICE ESP para ser utilizados en la Unidad de Control Integral de Perdidas de Agua</t>
  </si>
  <si>
    <t>Suministro de cloro liquido para ser utilizado en el tratamiento de agua potable para consumo humano en la Unidad de Produccion de Agua Potable de EMCALI</t>
  </si>
  <si>
    <t xml:space="preserve">Suministrar polimero ayudante de floculacion para ser utilizado en el tratamiento de las aguas residuales en la PTAR C </t>
  </si>
  <si>
    <t>Suministrar e instalar sistemas de alimentacion electrica con cable encauchetado, incluye adecuacion, instalacion a postes y complementarios de la planta de tratamiento de agua potable PTAT RIO CALI de EMCALI</t>
  </si>
  <si>
    <t>Prestar servicio de mantenimiento a generador de biogas de la Planta de Tratamiento de Aguas Residuales Cañaveralejo PTAR C de EMCALI</t>
  </si>
  <si>
    <t>Suministrar reactivos marca IDEXX para los laboratorios de ensayos de la UENAA</t>
  </si>
  <si>
    <t>Suministrar polimero acondicionante de lodos para deshidratación, utilizado en el proceso de tratamiento de aguas residuales en la PTAR C</t>
  </si>
  <si>
    <t>Compra de tapas para camara de registro y rejillas en hierro ductil para el sistema de alcantarillado del Distrito Especial de  Santiago de Cali</t>
  </si>
  <si>
    <t xml:space="preserve">Efectuar aseo y limpieza a mano de los canales del Distrito Especial de Santiago de Cali </t>
  </si>
  <si>
    <t>Mantenimiento de las casetas de protección</t>
  </si>
  <si>
    <t>Compra de cartas graficas circulares para registradores de EMCALI</t>
  </si>
  <si>
    <t>Realizar el mantenimiento de las estructuras desarenadoras de la Querada Guarruz y El Indio y las demas de la ciudad de Cali</t>
  </si>
  <si>
    <t>PROAQO INGENIERIA S.A.S.</t>
  </si>
  <si>
    <t>MARCAN S.A.S.</t>
  </si>
  <si>
    <t>METALMECANICA JAN S.A.S.</t>
  </si>
  <si>
    <t>CALABASTOS S.A.S.</t>
  </si>
  <si>
    <t>MONTEMAR S.A.S.</t>
  </si>
  <si>
    <t>PAYAN &amp; CIA LIMITADA</t>
  </si>
  <si>
    <t>MULTISERVICIOS CAÑAMIEL S.A.S.</t>
  </si>
  <si>
    <t>MACROAMBIENTAL DE OCCIDENTE S.A.S.</t>
  </si>
  <si>
    <t>FUNDACION CENTRO ESPECIALIZADO EN SOLUCIONES Y ADMINISTRACION</t>
  </si>
  <si>
    <t>MR INTEGRAL GROUP S.A.S.</t>
  </si>
  <si>
    <t>ELECTRICAS DE MEDELLIN INGENIERIA Y SERVICIOS S.A.S.</t>
  </si>
  <si>
    <t>PIRAGAUTA &amp; PEDRAZA INGENIEROS S.A.S.</t>
  </si>
  <si>
    <t>FUNDACION CENTRO ESPECIALIZADO EN SOLUCIONES Y ADMINISTRACION DE RECURSOS FUNDACESAR</t>
  </si>
  <si>
    <t>NOVATEC FLUID SYSTEMS SAS</t>
  </si>
  <si>
    <t>EQUIPOS Y HERRAMIENTAS INDUSTRIALES S.A.S.</t>
  </si>
  <si>
    <t>GERARDO MONCAYO SANTACRUZ</t>
  </si>
  <si>
    <t>PEGSA S.A.</t>
  </si>
  <si>
    <t>AWACROM LTDA</t>
  </si>
  <si>
    <t>AQUALAB S.A.S.</t>
  </si>
  <si>
    <t>ACCESORIOS Y VALVULAS APOLO S.A.S.</t>
  </si>
  <si>
    <t>FUNDACION CALI BRILA SOL Y LUNA ONG</t>
  </si>
  <si>
    <t>XEMDAL SAS BIC</t>
  </si>
  <si>
    <t>MARTHA SANCHEZ</t>
  </si>
  <si>
    <t>JUAN FELIPE MORENO</t>
  </si>
  <si>
    <t>HECTOR ANTONIO GARCIA</t>
  </si>
  <si>
    <t>JORGE SOLANO</t>
  </si>
  <si>
    <t>JUAN CARLOS MARMOLEJO</t>
  </si>
  <si>
    <t>JERSON GONZALEZ</t>
  </si>
  <si>
    <t>JULIAN CAPURRO</t>
  </si>
  <si>
    <t>LUIS HORACIO TORO</t>
  </si>
  <si>
    <t>OSCAR VILLACI</t>
  </si>
  <si>
    <t>ALEXANDER CASTELLANOS</t>
  </si>
  <si>
    <t>JUAN CARLOS HERNANDEZ</t>
  </si>
  <si>
    <t>EDWIN VASQUEZ-RODOLFO MADRID</t>
  </si>
  <si>
    <t>CLAUDIA DEVIA</t>
  </si>
  <si>
    <t>RUBEN MUÑOZ</t>
  </si>
  <si>
    <t>DIEGO CARVAJAL</t>
  </si>
  <si>
    <t>CARLOS LONDOÑO</t>
  </si>
  <si>
    <t>JUAN CARLOS GARCIA</t>
  </si>
  <si>
    <t>900-IPU-042-2021</t>
  </si>
  <si>
    <t>INVITACION PUBLICA</t>
  </si>
  <si>
    <t>900-IPU-0369-2020</t>
  </si>
  <si>
    <t>900-IPU-479-2020</t>
  </si>
  <si>
    <t>900-IPU-0450-2020</t>
  </si>
  <si>
    <t>900-IPU-0550-2020</t>
  </si>
  <si>
    <t>900-IPU-0551-2020</t>
  </si>
  <si>
    <t>900-IPU-0543-2021</t>
  </si>
  <si>
    <t>900-IPU-0542-2021</t>
  </si>
  <si>
    <t>900-IPU-0307-2022</t>
  </si>
  <si>
    <t>PATRICIA CUELLAR</t>
  </si>
  <si>
    <t>900-AA-0224-2023</t>
  </si>
  <si>
    <t>LUZ NIDIA QUINTERO</t>
  </si>
  <si>
    <t>FELPE RIASCOS</t>
  </si>
  <si>
    <t>JAIME JIMENEZ</t>
  </si>
  <si>
    <t>3.1</t>
  </si>
  <si>
    <t>900-IP-0154-2023</t>
  </si>
  <si>
    <t>900-IP-0187-2023</t>
  </si>
  <si>
    <t>900-IP-0188-2023</t>
  </si>
  <si>
    <t>900-AA-0312-2023 literal V</t>
  </si>
  <si>
    <t>900-AA-0331-2023 literal V</t>
  </si>
  <si>
    <t>900-IP-0211-2023</t>
  </si>
  <si>
    <t>900-IP-0360-2023</t>
  </si>
  <si>
    <t>900-IP-0383-2023</t>
  </si>
  <si>
    <t>900-IP-0458-2023</t>
  </si>
  <si>
    <t>900-IP-0305-2023</t>
  </si>
  <si>
    <t>900-IP-0467-2023</t>
  </si>
  <si>
    <t>900-IP-0468-2023</t>
  </si>
  <si>
    <t>900-IP-0549-2023</t>
  </si>
  <si>
    <t>900-IP-0469-2023</t>
  </si>
  <si>
    <t>900-IP-0547-2023</t>
  </si>
  <si>
    <t>900-IP-0628-2023</t>
  </si>
  <si>
    <t>900-IPU-0460-2023</t>
  </si>
  <si>
    <t>900-IPU-0380-2023</t>
  </si>
  <si>
    <t>900-IP-0501-2023</t>
  </si>
  <si>
    <t>900-IPU-0367-2023</t>
  </si>
  <si>
    <t>900-IP-0721-2023</t>
  </si>
  <si>
    <t>900-IP-0600-2023</t>
  </si>
  <si>
    <t>900-IP-0674-2023</t>
  </si>
  <si>
    <t>900-IP-0723-2023</t>
  </si>
  <si>
    <t>900-IP-0651-2023</t>
  </si>
  <si>
    <t>900-IPU-0496-2023</t>
  </si>
  <si>
    <t>900-IPU-0382-2023</t>
  </si>
  <si>
    <t>Fecha Inicial Finalizaciòn</t>
  </si>
  <si>
    <t>25% ( tres meses de preconstrucción de un total de 12)</t>
  </si>
  <si>
    <t>33% ( tres meses de preconstrucción de una total de 9)</t>
  </si>
  <si>
    <t>PARTICIPACION PUBLICITARIA Y PRESENCIA DE MARCA DE EMCALI-EICE-ESP, EN EL EVENTO "NIGHT NEON RUN"</t>
  </si>
  <si>
    <t>600-AA-0476-2024</t>
  </si>
  <si>
    <t>ART. 3.1 MANUAL DE CONTRATACION</t>
  </si>
  <si>
    <t>600-PS-1776-2024</t>
  </si>
  <si>
    <t>TODO FACIL S.A.S.</t>
  </si>
  <si>
    <t>PARTICIPACION PUBLICITARIA Y PRESENCIA DE MARCA DE EMCALI-EICE-ESP EN EL EVENTO "10o. ENCUENTRO  LATINOAMERICANO DE ENERGIA UN SECTOR EN EVOLUCION"</t>
  </si>
  <si>
    <t>900-CCE-0134-2024</t>
  </si>
  <si>
    <t>600-CCE-1945-2024</t>
  </si>
  <si>
    <t>CORPORACIÓN CENTRO DE INNOVACIÓN Y
DESARROLLO TECNOLÓGICO DEL SECTOR
ELÉCTRICO - CIDET</t>
  </si>
  <si>
    <t>PARTICIPACION PUBLICITARIA Y PRESENCIA DE MARCA EN EL EVENTO "RETAIL DEL FUTURO 2024 INTELIGENCIA Y HUMANIZACION, LA POTENCIA DE DOS MUNDOS.</t>
  </si>
  <si>
    <t>900-CCE-0133-2024</t>
  </si>
  <si>
    <t>600-CCE-1944-2024</t>
  </si>
  <si>
    <t>FEDERACIÓN NACIONAL DE COMERCIANTES EMPRESARIOS - FENALCO
Seccional Valle del Cauca.</t>
  </si>
  <si>
    <t>PRESTAR LOS SERVICIOS LOGISTICOS PARA LA PRODUCCION Y OPERACIÓN DE LOS EVENTOS QUE PERMITAN CUMPLIR LAS ESTRATEGIAS COMERCIALES DE EMCALI-EICE-ESP.</t>
  </si>
  <si>
    <t>900-CCE-0128-2024</t>
  </si>
  <si>
    <t>600-CCE-1975-2024</t>
  </si>
  <si>
    <t>QUACK DE COLOMBIA S.A.S.</t>
  </si>
  <si>
    <t>ELABORAR Y ENTREGAR BOLSAS PLASTICAS, BOTELLAS Y BOTELLONES MARCADAS CON EL LOGO EMCALI</t>
  </si>
  <si>
    <t>900-CCE-0103-2024</t>
  </si>
  <si>
    <t>600-PS-1988-2024</t>
  </si>
  <si>
    <t>ENVASAR FARALLONES OR S.A.S.</t>
  </si>
  <si>
    <t>PARTICIPACION PUBLICITARIA Y PRESENCIA DE MARCA EN EL EVENTO "67º CONGRESO INTERNACIONAL DE ACODAL”</t>
  </si>
  <si>
    <t>900-CCE-0166-2024</t>
  </si>
  <si>
    <t>600-CCE-2015-2024</t>
  </si>
  <si>
    <t>ASOCIACION COLOMBIANA DE INGENIERIA SANITARIA Y AMBIENTAL - ACODAL</t>
  </si>
  <si>
    <t>PARTICIPACION PUBLICITARIA Y PRESENCIA DE MARCA DE EMCALI-EICE-ESP EN EL EVENTO "DISTRITO MODA 2024".</t>
  </si>
  <si>
    <t>900-CCE-0170-2024</t>
  </si>
  <si>
    <t>600-CCE-2031-2024</t>
  </si>
  <si>
    <t>FUNDACION ALTRUISTAS DE CORAZON GRANDE</t>
  </si>
  <si>
    <t>PARTICIPACION PUBLICITARIA Y PRESENCIA DE MARCA DE EMCALI-EICE-ESP EN EL EVENTO "VI ENCUENTRO INFRAESTRUCTURA SOSTENIBLE".</t>
  </si>
  <si>
    <t>900-CCE-0184-2024</t>
  </si>
  <si>
    <t>600-CCE-2062-2024</t>
  </si>
  <si>
    <t>CAMARA COLOMBIANA DE LA INFRAESTRUCTURA - CCI.</t>
  </si>
  <si>
    <t>PARTICIPACION PUBLICITARIA Y PRESENCIA DE MARCA EN EL EVENTO "26º. CONGRESO ANDESCO SERVICIOS PUBLICOS, TIC Y TV CON SEGURIDAD", A REALIZARSE LOS DIAS 26, 27 Y 28 DE JUNIO DE 2024, EN EL CENTRO DE CONVENCIONES DEL HOTEL LAS AMERICAS DE LA CIUDAD DE CARTAGENA.</t>
  </si>
  <si>
    <t>900-CCE-0196-2024</t>
  </si>
  <si>
    <t>600-CCE-2082-2024</t>
  </si>
  <si>
    <t>ASOCIACION NACIONAL DE EMPRESAS DE SERVICIOS PUBLICOS Y COMUNICACIONES - ANDESCO</t>
  </si>
  <si>
    <t>PARTICIPACION PUBLICITARIA Y PRESENCIA DE MARCA DE EMCALI-EICE-ESP EN EL EVENTO "CARRERA DEPORTIVA CRISTO REY 7K Y VIRGEN DE YANACONAS 15 K".</t>
  </si>
  <si>
    <t>900-CCE-0205-2024</t>
  </si>
  <si>
    <t>600-CCE-2145-2024</t>
  </si>
  <si>
    <t>MARKETING &amp; SPORTS LOGISTICS S.A.S.</t>
  </si>
  <si>
    <t>Prestación de servicios de un proveedor tecnológico autorizado por la Dirección de Impuestos y Aduana Nacionales (DIAN) para la generación, transmisión, entrega y/o expedición, recepción, conservación de las facturas electrónicas de venta, demás documentos e instrumentos electrónicos y estados que se deriven del Sistema de Facturación Electrónica, su interacción e interoperabilidad, de acuerdo con las condiciones, términos, mecanismos técnicos y tecnológicos establecidos por la DIAN, así como las implementaciones originadas en cambios en el Sistema de Facturación Electrónica en cumplimiento de las normas que lo modifiquen, adicionen o sustituyan.</t>
  </si>
  <si>
    <t>900-IP-0538-2022</t>
  </si>
  <si>
    <t>Invitación Privada</t>
  </si>
  <si>
    <t>600-AO-2327-2022</t>
  </si>
  <si>
    <t>CARVAJAL TECNOLOGIA Y SERVICIOS S.A.S.</t>
  </si>
  <si>
    <t>Realizar la prestación del servicio de impresión variable de las facturas derivadas de la prestación de los servicios públicos domiciliarios y no domiciliarios para los servicios de energía, acueducto, alcantarillado y telecomunicaciones, el alistamiento de dichas facturas; envío de las mismas por medios digitales (correo electrónico) a nuestros clientes.</t>
  </si>
  <si>
    <t>900-IPU-0661-2023</t>
  </si>
  <si>
    <t>Invitación Pública</t>
  </si>
  <si>
    <t>AO 600-PS-4309-2023</t>
  </si>
  <si>
    <t>CARVAJAL SOLUCIONES DE COMUNICACION S.A.S. BIC</t>
  </si>
  <si>
    <t>Prestar los servicios de atención integral de las actividades derivadas de la prestación de los servicios públicos domiciliarios, no domiciliarios y sus actividades complementarias e inherentes correspondientes a la Supervisión a las actividades de facturación asociadas a la lectura, revisión de servicios, impresión y entrega de las facturas de EMCALI.</t>
  </si>
  <si>
    <t>600-IP-0177-2021</t>
  </si>
  <si>
    <t>600-AO-2167-2021</t>
  </si>
  <si>
    <t>UT SUPERVISION A LA FACTURACION</t>
  </si>
  <si>
    <t>Realizar la prestación de los servicios de toma de lectura en línea, revisión, entrega de facturas y distribución de publicidad, derivadas de la prestación de los servicios públicos domiciliarios y no domiciliarios para los servicios de energía, acueducto, alcantarillado y telecomunicaciones en el área de influencia de EMCALI EICE ESP.</t>
  </si>
  <si>
    <t>900-IPU-0677-2023</t>
  </si>
  <si>
    <t>600-PS-4312-2023</t>
  </si>
  <si>
    <t>CONSORCIO LECTURAS DEL VALLE</t>
  </si>
  <si>
    <t>PRESTACION DE SERVICIOS PROFESIONALES COMO APOYO A LAS ACTIVIDADES DE PLANEACION, PRESUPUESTO, CONTRATACION Y SEGUIMIENTO DE LA GERENCIA DE AREA COMERCIAL Y GESTION AL CLIENTE</t>
  </si>
  <si>
    <t>600-IP-0001-2024</t>
  </si>
  <si>
    <t>600-PS-0008-2024</t>
  </si>
  <si>
    <t>VIVIAN JIMENEZ PUELLO</t>
  </si>
  <si>
    <t>PRESTACION DE SERVICIOS PROFESIONALES COMO APOYO A LA GERENCIA DE AREA COMERCIAL Y GESTION AL CLIENTE</t>
  </si>
  <si>
    <t>600-IP-0002-2024</t>
  </si>
  <si>
    <t>600-PS-0009-2024</t>
  </si>
  <si>
    <t>LUZ MARINA GAMBOA LISALDA</t>
  </si>
  <si>
    <t>PRESTACION DE SERVICIOS TECNICO COMO APOYO EN LOS PROCESOS ADMINISTRATIVOS DE LA GERENCIA DE AREA COMERCIAL Y GESTION AL CLIENTE</t>
  </si>
  <si>
    <t>600-IP-0331-2024</t>
  </si>
  <si>
    <t>600-PS-1009-2024</t>
  </si>
  <si>
    <t>MARICEL CASTAÑO ZUÑIGA</t>
  </si>
  <si>
    <t>PRESTACION DE SERVICIOS PROFESIONALES DE APOYO A LA GESTION JURIDICA EN LA IMPLEMENTACION DE POLITICAS, ESTRATEGIAS, PLANES Y PROYECTOS PROGRAMADOS EN LA GERENCIA DE AREA COMERCIAL Y GESTION AL CLIENTE.</t>
  </si>
  <si>
    <t>600-IP-0324-2024</t>
  </si>
  <si>
    <t>600-PS-1031-2024</t>
  </si>
  <si>
    <t>EVELIN TATIANA RODRIGUEZ DELGADO</t>
  </si>
  <si>
    <t>600-IP-0398-2024</t>
  </si>
  <si>
    <t>600-PS-1630-2024</t>
  </si>
  <si>
    <t>600-IP-0397-2024</t>
  </si>
  <si>
    <t>600-PS-1629-2024</t>
  </si>
  <si>
    <t>PRESTACION DE SERVICIOS TECNICOS COMO APOYO EN LOS PROCESOS ADMINISTRATIVOS DE LA GERENCIA DE AREA COMERCIAL Y GESTION AL CLIENTE.</t>
  </si>
  <si>
    <t>600-IP-0399-2024</t>
  </si>
  <si>
    <t>600-PS-1631-2024</t>
  </si>
  <si>
    <t>PRESTACION DE SERVICIOS PROFESIONALES DE APOYO A LA GESTION EN ASESORIA DEL DISEÑO Y ADOPCION DE POLITICAS, ESTRATEGIAS, PLANES Y PROYECTOS PROGRAMADOS EN LA GERENCIA DE AREA COMERCIAL Y GESTION AL CLIENTE</t>
  </si>
  <si>
    <t xml:space="preserve">600-IP-0385-2024 </t>
  </si>
  <si>
    <t>600-PS-1580-2024</t>
  </si>
  <si>
    <t>BEATRIZ EMILIA SALAZAR CORRALES</t>
  </si>
  <si>
    <t>Prestación de servicios como apoyo a la gestión en el análisis y soporte a la facturación derivada de la prestación de los servicios públicos domiciliarios  no domiciliarios y de telecomunicaciones y sus actividades complementarias e inherentes en el subproceso de Facturación de la Gerencia Comercial y Gestión al Cliente.</t>
  </si>
  <si>
    <t>600-IP-0029-2024</t>
  </si>
  <si>
    <t>600-PS-0087-2024</t>
  </si>
  <si>
    <t xml:space="preserve">CATHERINE ANDREA SIERRA CARDONA </t>
  </si>
  <si>
    <t>Prestación de servicios como apoyo a la gestión en labores asistenciales de las actividades administrativas en el subproceso de Facturación de la Gerencia Comercial y Gestión al Cliente.</t>
  </si>
  <si>
    <t>600-IP-0030-2024</t>
  </si>
  <si>
    <t>600-PS-0088-2024</t>
  </si>
  <si>
    <t>YAMILETH GIRALDO ANDRADE</t>
  </si>
  <si>
    <t>Prestación de servicios profesionales como apoyo a la gestión en el análisis y soporte a la facturación derivada de la prestación de los servicios públicos domiciliarios, no domiciliarios y de telecomunicaciones y sus actividades complementarias e inherentes, en el subproceso de facturación de la Gerencia Comercial y Gestión al Cliente.</t>
  </si>
  <si>
    <t>600-IP-0031-2024</t>
  </si>
  <si>
    <t>600-PS-0089-2024</t>
  </si>
  <si>
    <t>XIOMARA FERNANDA MONTES CAICEDO</t>
  </si>
  <si>
    <t>600-IP-0032-2024</t>
  </si>
  <si>
    <t>600-PS-0090-2024</t>
  </si>
  <si>
    <t>LARRY JHOJAN ZÚÑIGA MOSQUERA</t>
  </si>
  <si>
    <t>600-IP-0033-2024</t>
  </si>
  <si>
    <t>600-PS-0091-2024</t>
  </si>
  <si>
    <t>ANDRÉS FELIPE CAICEDO MONTENEGRO</t>
  </si>
  <si>
    <t>600-IP-0034-2024</t>
  </si>
  <si>
    <t>600-PS-0092-2024</t>
  </si>
  <si>
    <t>ANGÉLICA PATRICIA ÁVILA GARCÍA</t>
  </si>
  <si>
    <t>600-IP-0035-2024</t>
  </si>
  <si>
    <t>600-PS-0093-2024</t>
  </si>
  <si>
    <t>MARÍA CATALINA MEDINA RUIZ</t>
  </si>
  <si>
    <t>600-IP-0036-2024</t>
  </si>
  <si>
    <t>600-PS-0094-2024</t>
  </si>
  <si>
    <t>WILSON EDUARDO QUENORÁN CÓRDOBA</t>
  </si>
  <si>
    <t>600-IP-0037-2024</t>
  </si>
  <si>
    <t>600-PS-0095-2024</t>
  </si>
  <si>
    <t>CARLOS ALBERTO TABARES HOYOS</t>
  </si>
  <si>
    <t>600-IP-0038-2024</t>
  </si>
  <si>
    <t>600-PS-0096-2024</t>
  </si>
  <si>
    <t>OTILIA NEUTA SILVA</t>
  </si>
  <si>
    <t>600-IP-0039-2024</t>
  </si>
  <si>
    <t>600-PS-0097-2024</t>
  </si>
  <si>
    <t>ANA CECILIA MONTOYA PEÑA</t>
  </si>
  <si>
    <t>600-IP-0040-2024</t>
  </si>
  <si>
    <t>600-PS-0098-2024</t>
  </si>
  <si>
    <t>ANDRÉS FELIPE SÁNCHEZ MONTAÑA</t>
  </si>
  <si>
    <t>600-IP-0041-2024</t>
  </si>
  <si>
    <t>600-PS-0099-2024</t>
  </si>
  <si>
    <t>GEOVANNA MUÑOZ MOSCOSO</t>
  </si>
  <si>
    <t>600-IP-0042-2024</t>
  </si>
  <si>
    <t>600-PS-0100-2024</t>
  </si>
  <si>
    <t>DIEGO ANDRÉS VALDÉS BOLAÑOS</t>
  </si>
  <si>
    <t>600-IP-0043-2024</t>
  </si>
  <si>
    <t>600-PS-0101-2024</t>
  </si>
  <si>
    <t>HELMER AUGUSTO GIRÓN FIGUEROA</t>
  </si>
  <si>
    <t>600-IP-0044-2024</t>
  </si>
  <si>
    <t>600-PS-0102-2024</t>
  </si>
  <si>
    <t>YULEY CHACÓN QUIGUANAS</t>
  </si>
  <si>
    <t>Prestación de servicios técnicos de apoyo en el área funcional de revisiones de servicios asociadas a la logística y seguimiento de los vehículos asignados en esta actividad (validando su estado, inventario y documentos), soporte en el enrutamiento y análisis de revisiones de servicios y organización e inventario de las actas físicas generadas por las revisiones efectuadas en terreno.</t>
  </si>
  <si>
    <t>600-IP-0045-2024</t>
  </si>
  <si>
    <t>600-PS-0103-2024</t>
  </si>
  <si>
    <t>JOSÉ ADRIÁN SANDOVAL</t>
  </si>
  <si>
    <t>Prestación de servicios como apoyo administrativo en las actividades necesarias para el aseguramiento de los sistemas de gestión de calidad, documental, seguridad y salud en el trabajo y de seguimiento y control estadístico del subproceso facturación .</t>
  </si>
  <si>
    <t>600-IP-0046-2024</t>
  </si>
  <si>
    <t>600-PS-0104-2024</t>
  </si>
  <si>
    <t>HENRY GÓMEZ QUINTERO</t>
  </si>
  <si>
    <t>600-IP-0047-2024</t>
  </si>
  <si>
    <t>600-PS-0105-2024</t>
  </si>
  <si>
    <t>JOHN STEVEN PATIÑO PARRA</t>
  </si>
  <si>
    <t>600-IP-0048-2024</t>
  </si>
  <si>
    <t>600-PS-0106-2024</t>
  </si>
  <si>
    <t>CARLOS ANDRÉS VIVEROS SINISTERRA</t>
  </si>
  <si>
    <t>600-IP-0460-2024</t>
  </si>
  <si>
    <t>600-PS-1770-2024</t>
  </si>
  <si>
    <t>600-IP-0461-2024</t>
  </si>
  <si>
    <t>600-PS-1771-2024</t>
  </si>
  <si>
    <t>600-IP-0328-2024</t>
  </si>
  <si>
    <t>600-PS-1012-2024</t>
  </si>
  <si>
    <t>YISETH RUIZ OCAMPO</t>
  </si>
  <si>
    <t>Prestar los servicios profesionales y de apoyo a la gestión de la unidad de atención otros canales, en el proceso de atención personalizada, el cual comprende las actividades derivadas de la prestación de los servicios públicos domiciliarios, no domiciliarios y sus actividades complementarias e inherentes.</t>
  </si>
  <si>
    <t>600-IP-0115-2024</t>
  </si>
  <si>
    <t>600-PS-0014-2024</t>
  </si>
  <si>
    <t>SANDRA MILENA CASTRO VILLAMIL</t>
  </si>
  <si>
    <t>Prestar el servicio de  apoyo a la Unidad de Atención otros Canales en sus diferentes canales: personalizado, virtual y telefónico  para soportar los procesos y  transacciones que se generan por los usuarios, suscriptores y clientes en los servicios de Energía, acueducto, alcantarillado y comunicaciones.</t>
  </si>
  <si>
    <t>600-IP-0139-2024</t>
  </si>
  <si>
    <t>Invitación privada</t>
  </si>
  <si>
    <t>600-PS-0037-2024</t>
  </si>
  <si>
    <t>DAYANNA ANDREA CASTILLO SAAVEDRA</t>
  </si>
  <si>
    <t>600-IP-0148-2024</t>
  </si>
  <si>
    <t>600-PS-0045-2024</t>
  </si>
  <si>
    <t>JENNIFER ROBLES MARTINEZ</t>
  </si>
  <si>
    <t>600-IP-0128-2024</t>
  </si>
  <si>
    <t>600-PS-0026-2024</t>
  </si>
  <si>
    <t>JUAN MANUEL AGUILAR ARROYO</t>
  </si>
  <si>
    <t>600-IP-0132-2024</t>
  </si>
  <si>
    <t>600-PS-0030-2024</t>
  </si>
  <si>
    <t>LUIS FERNANDO VALENCIA MAYOR</t>
  </si>
  <si>
    <t>600-IP-0138-2024</t>
  </si>
  <si>
    <t>600-PS-0036-2024</t>
  </si>
  <si>
    <t>RONALD VICTORIA TELLO</t>
  </si>
  <si>
    <t>600-IP-0125-2024</t>
  </si>
  <si>
    <t>600-PS-0023-2024</t>
  </si>
  <si>
    <t>ALFREDO RODRIGUEZ CARRILLO</t>
  </si>
  <si>
    <t>600-IP-0126-2024</t>
  </si>
  <si>
    <t>600-PS-0024-2024</t>
  </si>
  <si>
    <t>ANGEL ANDRES ORTEGA RAMIREZ</t>
  </si>
  <si>
    <t>Prestar los servicios de apoyo a la Gestion en la Gerencia de Area Comercial y de Gestion al Cliente, en labores asistenciales de los procesos administrativos y contractuales.</t>
  </si>
  <si>
    <t>600-IP-0124-2024</t>
  </si>
  <si>
    <t>600-PS-0022-2024</t>
  </si>
  <si>
    <t>BIBIA YULED SERNA YACUMAL</t>
  </si>
  <si>
    <t>600-IP-0123-2024</t>
  </si>
  <si>
    <t>600-PS-0021-2024</t>
  </si>
  <si>
    <t>ESTEFANY CAROLINA RODRIGUEZ FORERO</t>
  </si>
  <si>
    <t>600-IP-0122-2024</t>
  </si>
  <si>
    <t>600-PS-0020-2024</t>
  </si>
  <si>
    <t>NEFER AMU MOLINA</t>
  </si>
  <si>
    <t>600-IP-0114-2024</t>
  </si>
  <si>
    <t>600-PS-0013-2024</t>
  </si>
  <si>
    <t>GINNA DARLIN CARABALI BEDOYA</t>
  </si>
  <si>
    <t>600-IP-0145-2024</t>
  </si>
  <si>
    <t>600-PS-0043-2024</t>
  </si>
  <si>
    <t>LUIS HERNANDO SERRANO MUÑOZ</t>
  </si>
  <si>
    <t>600-IP-0118-2024</t>
  </si>
  <si>
    <t>600-PS-0017-2024</t>
  </si>
  <si>
    <t>CARLOS ANDRES HENAO HERNANDEZ</t>
  </si>
  <si>
    <t>600-IP-0127-2024</t>
  </si>
  <si>
    <t>600-PS-0025-2024</t>
  </si>
  <si>
    <t>VALERIA GOMEZ RIAÑO</t>
  </si>
  <si>
    <t>600-IP-0194-2024</t>
  </si>
  <si>
    <t>600-PS-0199-2024</t>
  </si>
  <si>
    <t>ANA ISABEL TRUQUE  ZARATE</t>
  </si>
  <si>
    <t>600-IP-0197-2024</t>
  </si>
  <si>
    <t>600-PS-0202-2024</t>
  </si>
  <si>
    <t>CARMEN HELENA BADILLO DIAZ</t>
  </si>
  <si>
    <t>600-IP-0199-2024</t>
  </si>
  <si>
    <t>600-PS-0204-2024</t>
  </si>
  <si>
    <t>CECILIA OLAYA MORENO</t>
  </si>
  <si>
    <t>600-IP-0238-2024</t>
  </si>
  <si>
    <t>600-PS-0243-2024</t>
  </si>
  <si>
    <t>LUIS ARTURO DAVILA GOMEZ</t>
  </si>
  <si>
    <t>600-IP-0231-2024</t>
  </si>
  <si>
    <t>600-PS-0236-2024</t>
  </si>
  <si>
    <t>NOEL ANDRES URDINOLA REBELLON</t>
  </si>
  <si>
    <t>600-IP-0235-2024</t>
  </si>
  <si>
    <t>600-PS-0240-2024</t>
  </si>
  <si>
    <t>YEIMY LORENA MENESES CARDONA</t>
  </si>
  <si>
    <t>600-IP-0237-2024</t>
  </si>
  <si>
    <t>600-PS-0242-2024</t>
  </si>
  <si>
    <t>YINETH CLARIZA CAMPO GARCIA</t>
  </si>
  <si>
    <t>600-IP-0218-2024</t>
  </si>
  <si>
    <t>600-PS-0223-2024</t>
  </si>
  <si>
    <t>KAROL ANDREA ORTIZ VALENCIA</t>
  </si>
  <si>
    <t>600-IP-0230-2024</t>
  </si>
  <si>
    <t>600-PS-0235-2024</t>
  </si>
  <si>
    <t>MIGUEL FERNANDO MONTUA AGREDO</t>
  </si>
  <si>
    <t>600-IP-0219-2024</t>
  </si>
  <si>
    <t>600-PS-0224-2024</t>
  </si>
  <si>
    <t>LEIDI TATIANA ENRIQUE GOMEZ</t>
  </si>
  <si>
    <t>600-IP-0239-2024</t>
  </si>
  <si>
    <t>600-PS-0244-2024</t>
  </si>
  <si>
    <t>PAULA DANIELA CLAROS  ROCHA</t>
  </si>
  <si>
    <t>600-IP-0228-2024</t>
  </si>
  <si>
    <t>600-PS-0233-2024</t>
  </si>
  <si>
    <t>MARYURIS VALENCIA DELGADO</t>
  </si>
  <si>
    <t>600-IP-0224-2024</t>
  </si>
  <si>
    <t>600-PS-0229-2024</t>
  </si>
  <si>
    <t>LUISA MARCELA SANDOVAL GUERRERO</t>
  </si>
  <si>
    <t>600-IP-0203-2024</t>
  </si>
  <si>
    <t>600-PS-0208-2024</t>
  </si>
  <si>
    <t xml:space="preserve">ELLEN VANESSA MARTINEZ </t>
  </si>
  <si>
    <t>600-IP-0202-2024</t>
  </si>
  <si>
    <t>600-PS-0207-2024</t>
  </si>
  <si>
    <t>DIEGO ALEJANDRO ERAZO DIAZ</t>
  </si>
  <si>
    <t>600-IP-0213-2024</t>
  </si>
  <si>
    <t>600-PS-0218-2024</t>
  </si>
  <si>
    <t>JHON MARIO CUEVAS SANTOS</t>
  </si>
  <si>
    <t>600-IP-0222-2024</t>
  </si>
  <si>
    <t>600-PS-0227-2024</t>
  </si>
  <si>
    <t>LINA MARCELA DIAZ VALLEJO</t>
  </si>
  <si>
    <t>600-IP-0212-2024</t>
  </si>
  <si>
    <t>600-PS-0217-2024</t>
  </si>
  <si>
    <t>JOHN ALEXANDER REYES GUERRERO</t>
  </si>
  <si>
    <t>600-IP-0207-2024</t>
  </si>
  <si>
    <t>600-PS-0212-2024</t>
  </si>
  <si>
    <t>GUSTAVO ADULFO SERRANO MUÑOZ</t>
  </si>
  <si>
    <t>600-IP-0223-2024</t>
  </si>
  <si>
    <t>600-PS-0228-2024</t>
  </si>
  <si>
    <t>LINA MARCELA MORENO</t>
  </si>
  <si>
    <t>600-IP-0220-2024</t>
  </si>
  <si>
    <t>600-PS-0225-2024</t>
  </si>
  <si>
    <t>LEIDY TATIANA ESPINOSA</t>
  </si>
  <si>
    <t>600-IP-0443-2024</t>
  </si>
  <si>
    <t>600-PS-1743-2024</t>
  </si>
  <si>
    <t>600-IP-0481-2024</t>
  </si>
  <si>
    <t>600-PS-1875-2024</t>
  </si>
  <si>
    <t>600-IP-0482-2024</t>
  </si>
  <si>
    <t>600-PS-1870-2024</t>
  </si>
  <si>
    <t>600-IP-0456-2024</t>
  </si>
  <si>
    <t>600-PS-1768-2024</t>
  </si>
  <si>
    <t>600-IP-0450-2024</t>
  </si>
  <si>
    <t>600-PS-1759-2024</t>
  </si>
  <si>
    <t>600-IP-0452-2024</t>
  </si>
  <si>
    <t>600-PS-1762-2024</t>
  </si>
  <si>
    <t>600-IP-0445-2024</t>
  </si>
  <si>
    <t>600-PS-1748-2024</t>
  </si>
  <si>
    <t>600-IP-0440-2024</t>
  </si>
  <si>
    <t>600-PS-1734-2024</t>
  </si>
  <si>
    <t>MANUELA ALZATE MORENO</t>
  </si>
  <si>
    <t>600-IP-0451-2024</t>
  </si>
  <si>
    <t>600-PS-1760-2024</t>
  </si>
  <si>
    <t>LEIDI TATIANA ENRIQUEZ GOMEZ</t>
  </si>
  <si>
    <t>600-IP-0434-2024</t>
  </si>
  <si>
    <t>600-PS-1732-2024</t>
  </si>
  <si>
    <t>600-IP-0474-2024</t>
  </si>
  <si>
    <t>600-PS-1804-2024</t>
  </si>
  <si>
    <t>KAREN CARABALI</t>
  </si>
  <si>
    <t>0-IP-0197-2024</t>
  </si>
  <si>
    <t xml:space="preserve">PRESTAR APOYO EN LAS ACTIVIDADES DE LA UNIDAD DE ATENCIÓN OTROS CANALES, EN EL AREA FUNCIONAL  CANAL TELEFÓNICOy VIRTUAL  PARA GESTIONAR Y SOPORTAR LOS PROCESOS Y  TRANSACCIONES QUE SE GENERAN EN EL CONTACT CENTER POR  LAS LLAMADAS ENTRANTES Y SALIENTES REALIZADAS POR LOS USUARIOS, SUSCRIPTORES Y CLIENTES EN LOS SERVICIOS DE ENERGÍA, ACUEDUCTO, ALCANTARILLADO Y COMUNICACIONES DE MANERA ININTERRUMPIDA. </t>
  </si>
  <si>
    <t>600-IP-0157-2024</t>
  </si>
  <si>
    <t>Invitacion Privada</t>
  </si>
  <si>
    <t>600-PS-0054-2024</t>
  </si>
  <si>
    <t>ERNESTO GOMEZ NARVAEZ</t>
  </si>
  <si>
    <t>600-IP-0158-2024</t>
  </si>
  <si>
    <t>600-PS-0055-2024</t>
  </si>
  <si>
    <t>JACKELINE LOPEZ VARON</t>
  </si>
  <si>
    <t>600-IP-0159-2024</t>
  </si>
  <si>
    <t>600-PS-0056-2024</t>
  </si>
  <si>
    <t>WILLIAM IVAN ROCHE LOPEZ</t>
  </si>
  <si>
    <t>PRESTAR  APOYO EN LAS DIFERENTES ACTIVIDADES  ASISTENCIALES DE LA  GESTIÓN CONTRACTUAL, DOCUMENTAL Y ADMINISTRATIVAS DEL CANAL TELEFÓNICO Y VIRTUAL – CONTACT CENTER DE LAS EMPRESAS MUNICIPALES DE CALI EICE E.S.P.</t>
  </si>
  <si>
    <t>600-IP-0160-2024</t>
  </si>
  <si>
    <t>600-PS-0057-2024</t>
  </si>
  <si>
    <t>MICHAEL DAVID CARRILLO CELIS</t>
  </si>
  <si>
    <t>600-IP-0161-2024</t>
  </si>
  <si>
    <t>600-PS-0058-2024</t>
  </si>
  <si>
    <t>ELIZABETH GAÑAN MARULANDA</t>
  </si>
  <si>
    <t>600-IP-0162-2024</t>
  </si>
  <si>
    <t>600-PS-0059-2024</t>
  </si>
  <si>
    <t>JORGE ANDRES LOZADA CRUZ</t>
  </si>
  <si>
    <t>600-IP-0163-2024</t>
  </si>
  <si>
    <t>600-PS-0060-2024</t>
  </si>
  <si>
    <t>MONICA DAYANNA MERCADO ARROYO</t>
  </si>
  <si>
    <t>600-IP-0164-2024</t>
  </si>
  <si>
    <t>600-PS-0061-2024</t>
  </si>
  <si>
    <t>PAOLA ANDREA GONZALEZ LOPEZ</t>
  </si>
  <si>
    <t>600-IP-0165-2024</t>
  </si>
  <si>
    <t>600-PS-0062-2024</t>
  </si>
  <si>
    <t>ANGIE ROCIO LOPEZ ZAPATA</t>
  </si>
  <si>
    <t>600-IP-0166-2024</t>
  </si>
  <si>
    <t>600-PS-0063-2024</t>
  </si>
  <si>
    <t>DANA VALENTINA GARCIA JARA</t>
  </si>
  <si>
    <t>600-IP-0167-2024</t>
  </si>
  <si>
    <t>600-PS-0064-2024</t>
  </si>
  <si>
    <t>LORENA CAMARGO BURGOS</t>
  </si>
  <si>
    <t>600-IP-0168-2024</t>
  </si>
  <si>
    <t>600-PS-0065-2024</t>
  </si>
  <si>
    <t>JOSE GREGORIO RESTREPO GARCIA</t>
  </si>
  <si>
    <t>600-IP-0169-2024</t>
  </si>
  <si>
    <t>600-PS-0066-2024</t>
  </si>
  <si>
    <t>LUISA MARIA GALLEGO SUAREZ</t>
  </si>
  <si>
    <t>600-IP-0170-2024</t>
  </si>
  <si>
    <t>600-PS-0067-2024</t>
  </si>
  <si>
    <t>ELKIN NOGUERA RIVERA</t>
  </si>
  <si>
    <t>600-IP-0172-2024</t>
  </si>
  <si>
    <t>600-PS-0069-2024</t>
  </si>
  <si>
    <t>JAIME ANDRES CABRERA LADINO</t>
  </si>
  <si>
    <t>600-IP-0173-2024</t>
  </si>
  <si>
    <t>600-PS-0070-2024</t>
  </si>
  <si>
    <t>ANGELA PATRICIA ATEHORTUA LOZANO</t>
  </si>
  <si>
    <t>600-IP-0174-2024</t>
  </si>
  <si>
    <t>600-PS-0071-2024</t>
  </si>
  <si>
    <t>DERLI JULIETH CARDENAS VALENCIA</t>
  </si>
  <si>
    <t>600-IP-0175-2024</t>
  </si>
  <si>
    <t>600-PS-0072-2024</t>
  </si>
  <si>
    <t>JANETH BENITEZ FALLA</t>
  </si>
  <si>
    <t>600-IP-0176-2024</t>
  </si>
  <si>
    <t>600-PS-0073-2024</t>
  </si>
  <si>
    <t>NATALIA VARGAS ROJAS</t>
  </si>
  <si>
    <t>600-IP-0177-2024</t>
  </si>
  <si>
    <t>600-PS-0074-2024</t>
  </si>
  <si>
    <t>DIANA MARCELA VIVEROS VASCO</t>
  </si>
  <si>
    <t>600-IP-0178-2024</t>
  </si>
  <si>
    <t>600-PS-0075-2024</t>
  </si>
  <si>
    <t>EVELYN YAJAIRA ANGULO FLOREZ</t>
  </si>
  <si>
    <t>600-IP-0179-2024</t>
  </si>
  <si>
    <t>600-PS-0076-2024</t>
  </si>
  <si>
    <t>SILVIA PATRICIA LOPEZ PORRAS</t>
  </si>
  <si>
    <t>600-IP-0180-2024</t>
  </si>
  <si>
    <t>600-PS-0077-2024</t>
  </si>
  <si>
    <t>VIVIANA GOMEZ ENRIQUEZ</t>
  </si>
  <si>
    <t>600-IP-0181-2024</t>
  </si>
  <si>
    <t>600-PS-0078-2024</t>
  </si>
  <si>
    <t xml:space="preserve">WENDY DAYAN BOTERO CUBIDES </t>
  </si>
  <si>
    <t>ABRIL</t>
  </si>
  <si>
    <t>600-IP-0182-2024</t>
  </si>
  <si>
    <t>600-PS-0079-2024</t>
  </si>
  <si>
    <t>INGRID MARITZA GOMEZ DUEÑAS</t>
  </si>
  <si>
    <t>600-IP-0183-2024</t>
  </si>
  <si>
    <t>600-PS-0080-2024</t>
  </si>
  <si>
    <t>NORMA ALEJANDRA GALINDEZ NARVAEZ</t>
  </si>
  <si>
    <t>600-IP-0184-2024</t>
  </si>
  <si>
    <t>600-PS-0081-2024</t>
  </si>
  <si>
    <t>YOSSHEP ELIUD DEVIA REYES</t>
  </si>
  <si>
    <t>600-IP-0185-2024</t>
  </si>
  <si>
    <t>600-PS-0082-2024</t>
  </si>
  <si>
    <t>JUAN FELIPE VILLAQUIRAN ALVAREZ</t>
  </si>
  <si>
    <t>600-IP-0186-2024</t>
  </si>
  <si>
    <t>600-PS-0083-2024</t>
  </si>
  <si>
    <t>DIANA LEONOR GONZÁLEZ ARÉVALO</t>
  </si>
  <si>
    <t>600-IP-0188-2024</t>
  </si>
  <si>
    <t>600-PS-0085-2024</t>
  </si>
  <si>
    <t>HEIDY TATIANA BOTERO CUBIDES</t>
  </si>
  <si>
    <t>600-IP-0189-2024</t>
  </si>
  <si>
    <t>600-PS-0086-2024</t>
  </si>
  <si>
    <t>SANDRA SOFÍA ORTIZ ÁNGULO</t>
  </si>
  <si>
    <t>PRESTAR APOYO EN LAS ACTIVIDADES DE LA UNIDAD DE ATENCIÓN OTROS CANALES, EN EL ÁREA FUNCIONAL CANAL TELEFÓNICO Y VIRTUAL PARA GESTIONAR Y SOPORTAR LOS PROCESOS Y TRANSACCIONES QUE SE GENERAN EN EL CONTACT CENTER POR LAS LLAMADAS ENTRANTES Y SALIENTES REALIZADAS POR LOS USUARIOS, SUSCRIPTORES Y CLIENTES EN LOS SERVICIOS DE ENERGÍA, ACUEDUCTO, ALCANTARILLADO Y COMUNICACIONES DE MANERA ININTERRUMPIDA.</t>
  </si>
  <si>
    <t>600-IP-0289-2024</t>
  </si>
  <si>
    <t>600-PS-0925-2024</t>
  </si>
  <si>
    <t>DANIELA ALEJANDRA MURILLO ROMERO</t>
  </si>
  <si>
    <t>600-IP-0290-2024</t>
  </si>
  <si>
    <t>600-PS-0926-2024</t>
  </si>
  <si>
    <t>ERIKA TATIANA CORTES MACHADO</t>
  </si>
  <si>
    <t>600-IP-0291-2024</t>
  </si>
  <si>
    <t>600-PS-0927-2024</t>
  </si>
  <si>
    <t>JANETH QUILINDO VALENCIA</t>
  </si>
  <si>
    <t>600-IP-0303-2024</t>
  </si>
  <si>
    <t>600-PS-0928-2024</t>
  </si>
  <si>
    <t>MARIA CAMILA GARCIA HERNANDEZ</t>
  </si>
  <si>
    <t>600-IP-0292-2024</t>
  </si>
  <si>
    <t>600-PS-0929-2024</t>
  </si>
  <si>
    <t>MATHEWS  ALEXIS TORRES OJEDA</t>
  </si>
  <si>
    <t>600-IP-0293-2024</t>
  </si>
  <si>
    <t>600-PS-0931-2024</t>
  </si>
  <si>
    <t>NATALY FERNANDEZ ARBOLEDA</t>
  </si>
  <si>
    <t>600-IP-0288-2024</t>
  </si>
  <si>
    <t>600-PS-0932-2024</t>
  </si>
  <si>
    <t>PABLO JOSE CALDERON LIZARAZO</t>
  </si>
  <si>
    <t>600-IP-0294-2024</t>
  </si>
  <si>
    <t>600-PS-0933-2024</t>
  </si>
  <si>
    <t>PAOLA ANDREA BOLAÑOS MEJIA</t>
  </si>
  <si>
    <t>600-IP-0296-2024</t>
  </si>
  <si>
    <t>600-PS-0934-2024</t>
  </si>
  <si>
    <t xml:space="preserve">PLINIO HELMER OROZCO MATABANCHOY </t>
  </si>
  <si>
    <t>600-IP-0297-2024</t>
  </si>
  <si>
    <t>600-PS-0935-2024</t>
  </si>
  <si>
    <t>RICKY QUIÑONES SOTO</t>
  </si>
  <si>
    <t>600-IP-0299-2024</t>
  </si>
  <si>
    <t>600-PS-0937-2024</t>
  </si>
  <si>
    <t>SANDRA MILENA MONTAÑO VARGAS</t>
  </si>
  <si>
    <t>600-IP-0300-2024</t>
  </si>
  <si>
    <t>600-PS-0938-2024</t>
  </si>
  <si>
    <t>SANDRA MILENA OCAMPO GUADIR</t>
  </si>
  <si>
    <t>MAYO</t>
  </si>
  <si>
    <t>600-IP-0301-2024</t>
  </si>
  <si>
    <t>600-PS-0939-2024</t>
  </si>
  <si>
    <t>SANTIAGO BASTIDAS CERON</t>
  </si>
  <si>
    <t>600-IP-0304-2024</t>
  </si>
  <si>
    <t>600-PS-0940-2024</t>
  </si>
  <si>
    <t>SIRLENI PEÑA CHARA</t>
  </si>
  <si>
    <t>600-IP-0305-2024</t>
  </si>
  <si>
    <t>600-PS-0941-2024</t>
  </si>
  <si>
    <t>VALERIA CELIX CHICA</t>
  </si>
  <si>
    <t>600-IP-0302-2024</t>
  </si>
  <si>
    <t>600-PS-0942-2024</t>
  </si>
  <si>
    <t>YULEIDY OCAMPO LARGO</t>
  </si>
  <si>
    <t>600-IP-0295-2024</t>
  </si>
  <si>
    <t>600-PS-1017-2024</t>
  </si>
  <si>
    <t>PAOLA XIMENA VILLEGAS LOPEZ</t>
  </si>
  <si>
    <t>600-IP-0327-2024</t>
  </si>
  <si>
    <t>600-PS-1037-2024</t>
  </si>
  <si>
    <t>DIANA MARCELA LOPEZ VARGAS</t>
  </si>
  <si>
    <t>PRESTAR APOYO EN LAS ACTIVIDADES DE LA UNIDAD DE ATENCIÓN OTROS CANALES, EN EL ÁREA FUNCIONAL CANAL TELEFÓNICO Y VIRTUAL PARA GESTIONAR Y SOPORTAR LOS PROCESOS Y TRANSACCIONES QUE SE GENERAN EN EL CONTACT CENTER POR LAS LLAMADAS ENTRANTES Y SALIENTES REALIZADAS POR LOS USUARIOS, SUSCRIPTORES Y CLIENTES EN LOS SERVICIOS DE ENERGÍA, ACUEDUCTO, ALCANTARILLADO Y COMUNICACIONES DE MANERA ININTERRUMPIDA</t>
  </si>
  <si>
    <t>600-IP-0345-2024</t>
  </si>
  <si>
    <t>600-PS-1100-2024</t>
  </si>
  <si>
    <t>ANDRY RESTREPO MURILLO</t>
  </si>
  <si>
    <t>600-IP-0347-2024</t>
  </si>
  <si>
    <t>600-PS-1103-2024</t>
  </si>
  <si>
    <t>LUIS JHONATTAN HERNANDEZ CARO</t>
  </si>
  <si>
    <t>600-IP-0358-2024</t>
  </si>
  <si>
    <t>600-PS-1177-2024</t>
  </si>
  <si>
    <t>CRISTIAN ARLEY LOPEZ FLOREZ</t>
  </si>
  <si>
    <t>PRESTAR EL SERVICIO DE  APOYO A LA UNIDAD DE ATENCIÓN OTROS CANALES A TRAVÉS DEL CANAL TELEFÓNICO PARA SOPORTAR LOS PROCESOS Y  TRANSACCIONES QUE SE GENERAN DE LAS LLAMADAS</t>
  </si>
  <si>
    <t>600-IP-0376-2024</t>
  </si>
  <si>
    <t>600-PS-1507-2024</t>
  </si>
  <si>
    <t>DANIELA MARTÍNEZ ARANGO</t>
  </si>
  <si>
    <t>600-IP-0393-2024</t>
  </si>
  <si>
    <t>600-PS-1612-2024</t>
  </si>
  <si>
    <t>DYLAN DAVID COY GONZALEZ</t>
  </si>
  <si>
    <t>600-IP-0480-2024</t>
  </si>
  <si>
    <t>600-PS-1869-2024</t>
  </si>
  <si>
    <t>AYNER ARLEX ZAMORA MURILLAS</t>
  </si>
  <si>
    <t>600-IP-0496-2024</t>
  </si>
  <si>
    <t>600-PS-1913-2024</t>
  </si>
  <si>
    <t>LEYDY JOHANNA FERNANDEZ LOZANO</t>
  </si>
  <si>
    <t>600-IP-0532-2024</t>
  </si>
  <si>
    <t>600-PS-2074-2024</t>
  </si>
  <si>
    <t>LEONARDO ARIAS TABORDA</t>
  </si>
  <si>
    <t>PRESTAR EL SERVICIO DE  APOYO A LA UNIDAD DE ATENCIÓN OTROS CANALES EN SUS DIFERENTES CANALES: PERSONALIZADO, VIRTUAL Y TELEFÓNICO  PARA SOPORTAR LOS PROCESOS Y  TRANSACCIONES QUE SE GENERAN POR LOS USUARIOS, SUSCRIPTORES Y CLIENTES EN LOS SERVICIOS DE ENERGÍA, ACUEDUCTO, ALCANTARILLADO Y COMUNICACIONES.</t>
  </si>
  <si>
    <t>600-IP-0201-2024</t>
  </si>
  <si>
    <t>600-PS-0206-2024</t>
  </si>
  <si>
    <t>DANIELA HERRERA</t>
  </si>
  <si>
    <t>30 de septiembre de 2024</t>
  </si>
  <si>
    <t>600-IP-0216-2024</t>
  </si>
  <si>
    <t>600-PS-0221-2024</t>
  </si>
  <si>
    <t>JUAN ESTEBAN NARANJO SOTO</t>
  </si>
  <si>
    <t>31 de julio de 2024</t>
  </si>
  <si>
    <t>PRESTAR LOS SERVICIOS PROFESIONALES Y DE APOYO A LA GESTIÓN DE LA UNIDAD DE ATENCIÓN OTROS CANALES EN EL PROCESO DE ATENCIÓN PERSONALIZADA EL CUAL COMPRENDE LAS ACTIVIDADES DERIVADAS DE LA PRESTACIÓN DE LOS SERVICIOS PÚBLICOS DOMICILIARIOS NO DOMICILIARIOS Y SUS ACTIVIDADES COMPLEMENTARIAS E INHERENTES.</t>
  </si>
  <si>
    <t>600-IP-0117-2024</t>
  </si>
  <si>
    <t>600-PS-0016-2024</t>
  </si>
  <si>
    <t>DONNEY LOPEZ ARAUJO</t>
  </si>
  <si>
    <t>600-IP-0131-2024</t>
  </si>
  <si>
    <t>600-PS-0029-2024</t>
  </si>
  <si>
    <t>NIDIA MURCIA SEGURA</t>
  </si>
  <si>
    <t>600-IP-0135-2024</t>
  </si>
  <si>
    <t>600-PS-0033-2024</t>
  </si>
  <si>
    <t>LUZ MIRYAM LOAIZA OSORIO</t>
  </si>
  <si>
    <t>600-IP-0142-2024</t>
  </si>
  <si>
    <t>600-PS-0040-2024</t>
  </si>
  <si>
    <t>ENRIQUE RAMIREZ GUERRERO</t>
  </si>
  <si>
    <t>600-IP-0150-2024</t>
  </si>
  <si>
    <t>600-PS-0047-2024</t>
  </si>
  <si>
    <t>JOHN STEVEN ROMERO OSPINA</t>
  </si>
  <si>
    <t>600-IP-0151-2024</t>
  </si>
  <si>
    <t>600-PS-0048-2024</t>
  </si>
  <si>
    <t>NATHALIA GONZALEZ LEDESMA</t>
  </si>
  <si>
    <t>600-IP-0152-2024</t>
  </si>
  <si>
    <t>600-PS-0049-2024</t>
  </si>
  <si>
    <t>DANIELA SANTANA ESPINOSA</t>
  </si>
  <si>
    <t>600-IP-0153-2024</t>
  </si>
  <si>
    <t>600-PS-0050-2024</t>
  </si>
  <si>
    <t>BRAYAN ERNESTO PARRA CARMONA</t>
  </si>
  <si>
    <t>600-IP-0154-2024</t>
  </si>
  <si>
    <t>600-PS-0051-2024</t>
  </si>
  <si>
    <t>FABER MAURICIO JAMBO FERNANDEZ</t>
  </si>
  <si>
    <t>600-IP-0155-2024</t>
  </si>
  <si>
    <t>600-PS-0052-2024</t>
  </si>
  <si>
    <t>CAROLINA BURGOS ZUÑIGA</t>
  </si>
  <si>
    <t>600-IP-0156-2024</t>
  </si>
  <si>
    <t>600-PS-0053-2024</t>
  </si>
  <si>
    <t>YULIANA MARTINEZ MORALES</t>
  </si>
  <si>
    <t>600-IP-0171-2024</t>
  </si>
  <si>
    <t>600-PS-0068-2024</t>
  </si>
  <si>
    <t>CRISTHIAN FABIAN LUNA ROJAS</t>
  </si>
  <si>
    <t>600-IP-0187-2024</t>
  </si>
  <si>
    <t>600-PS-0084-2024</t>
  </si>
  <si>
    <t>CESAR AUGUSTO POSSO BEDOYA</t>
  </si>
  <si>
    <t>Prestar el servicios de apoyo a la Unidad de Atención a Otros Canales a sus diferentes canales: personalizado, virtual y telefónico para soportar los procesos y transacciones que se generan por los usuarios, suscriptores y clientes en los servicios de energía, acueducto, alcantarillado y comunicaciones.</t>
  </si>
  <si>
    <t>600-IP-0284-2024</t>
  </si>
  <si>
    <t>600-PS-0265-2024</t>
  </si>
  <si>
    <t>HAROLD STEVEN AGUILAR PERLAZA</t>
  </si>
  <si>
    <t>Prestar los servicios de apoyo a la Unidad De Atención Otros Canales de la Gerencia De Área Comercial Y Gestión Al Cliente de las EMPRESAS MUNICIPALES DE CALI EICE E.S.P. gestionando actividades de organización, digitalización, e indexación de los documentos que soportan las solicitudes, trámites, ventas, financiaciones y PQR´s realizados por los usuarios en los canales de atención</t>
  </si>
  <si>
    <t>600-IP-0311-2024</t>
  </si>
  <si>
    <t>600-PS-0924-2024</t>
  </si>
  <si>
    <t>CRISTHIAN ROBINSON AMERICA MONTAÑO</t>
  </si>
  <si>
    <t>Prestar apoyo en las actividades de la Unidad De Atención Otros Canales, en el área funcional canal telefónico y virtual para gestionar y soportar los procesos y transacciones que se generan en el Contact Center por las llamadas entrantes y salientes realizadas por los usuarios, suscriptores y clientes en los servicios de energía, acueducto, alcantarillado y comunicaciones de manera ininterrumpida.</t>
  </si>
  <si>
    <t>600-IP-0298-2024</t>
  </si>
  <si>
    <t>600-PS-0936-2024</t>
  </si>
  <si>
    <t>SANDRA MILENA ALBORNOZ BENAVIDES</t>
  </si>
  <si>
    <t>Prestar el servicio de apoyo a la Unidad De Atención Otros Canales en sus diferentes canales: personalizado, virtual y telefónico para soportar los procesos y  transacciones que se generan por los usuarios, suscriptores y clientes en los servicios de energía, acueducto, alcantarillado y comunicaciones.</t>
  </si>
  <si>
    <t>600-IP-0329-2024</t>
  </si>
  <si>
    <t>600-PS-1016-2024</t>
  </si>
  <si>
    <t>LAURA YISETH ACEVEDO GALINDEZ</t>
  </si>
  <si>
    <t>15 de septiembre de 2024</t>
  </si>
  <si>
    <t>600-IP-0314-2024</t>
  </si>
  <si>
    <t>600-PS-1036-2024</t>
  </si>
  <si>
    <t>SOFIA ARRECHEA OCORO</t>
  </si>
  <si>
    <t>600-IP-0377-2024</t>
  </si>
  <si>
    <t>600-PS-1508-2024</t>
  </si>
  <si>
    <t>ANA MILENA GIL GARCIA</t>
  </si>
  <si>
    <t>31 de diciembre de 2024</t>
  </si>
  <si>
    <t>600-IP-0392-2024</t>
  </si>
  <si>
    <t>600-PS-1609-2024</t>
  </si>
  <si>
    <t>JUAN DAVID VILLAFAÑE CASTAÑO</t>
  </si>
  <si>
    <t>15 de julio de 2024</t>
  </si>
  <si>
    <t>600-IP-0437-2024</t>
  </si>
  <si>
    <t>600-PS-1726-2024</t>
  </si>
  <si>
    <t>LUIS EDUARDO GAVIRIA BAQUERO</t>
  </si>
  <si>
    <t>600-IP-0435-2024</t>
  </si>
  <si>
    <t>600-PS-1728-2024</t>
  </si>
  <si>
    <t>NEMESIO MONTAÑO AGUILAR</t>
  </si>
  <si>
    <t>600-IP-0436-2024</t>
  </si>
  <si>
    <t>600-PS-1730-2024</t>
  </si>
  <si>
    <t>PABLO VALENCIA REINA</t>
  </si>
  <si>
    <t>600-IP-0439-2024</t>
  </si>
  <si>
    <t>600-PS-1731-2024</t>
  </si>
  <si>
    <t>RAFAEL ALONSO SANCHEZ VELEZ</t>
  </si>
  <si>
    <t>Prestar el servicio de apoyo a la Unidad De Atención Otros Canales en sus diferentes canales: personalizado, virtual y telefónico para soportar los procesos y transacciones que se generan por los usuarios, suscriptores y clientes en los servicios de energía, acueducto, alcantarillado y comunicaciones.</t>
  </si>
  <si>
    <t>600-IP-0438-2024</t>
  </si>
  <si>
    <t>600-PS-1733-2024</t>
  </si>
  <si>
    <t>YURI ALEXANDRA VALENCIA YELA</t>
  </si>
  <si>
    <t>600-IP-0444-2024</t>
  </si>
  <si>
    <t>600-PS-1746-2024</t>
  </si>
  <si>
    <t>CATHERINNE CAICEDO MARMOLEJO</t>
  </si>
  <si>
    <t>600-IP-0446-2024</t>
  </si>
  <si>
    <t>600-PS-1750-2024</t>
  </si>
  <si>
    <t>ERCILIA VANESSA MENDEZ FLOREZ</t>
  </si>
  <si>
    <t>600-IP-0447-2024</t>
  </si>
  <si>
    <t>600-PS-1752-2024</t>
  </si>
  <si>
    <t>GUSTAVO ADOLFO SERRANO MUÑOZ</t>
  </si>
  <si>
    <t>600-IP-0448-2024</t>
  </si>
  <si>
    <t>600-PS-1754-2024</t>
  </si>
  <si>
    <t>ISABEL TORRES HURTADO</t>
  </si>
  <si>
    <t>600-IP-0449-2024</t>
  </si>
  <si>
    <t>600-PS-1757-2024</t>
  </si>
  <si>
    <t>JUAN SEBASTIAN CONDE GARCIA</t>
  </si>
  <si>
    <t>600-IP-0453-2024</t>
  </si>
  <si>
    <t>600-PS-1764-2024</t>
  </si>
  <si>
    <t>600-IP-0454-2024</t>
  </si>
  <si>
    <t>600-PS-1766-2024</t>
  </si>
  <si>
    <t>SOFIA MILENA JIMENEZ LEUDO</t>
  </si>
  <si>
    <t>600-IP-0473-2024</t>
  </si>
  <si>
    <t>600-PS-1803-2024</t>
  </si>
  <si>
    <t>CRISTIAN CAMILO ORTIZ ROJAS</t>
  </si>
  <si>
    <t>31 de agosto de 2024</t>
  </si>
  <si>
    <t>KAREN ALEXANDRA CARABALI CIFUENTES</t>
  </si>
  <si>
    <t>600-IP-0483-2024</t>
  </si>
  <si>
    <t>600-PS-1876-2024</t>
  </si>
  <si>
    <t>HAROLD ALBERTO SAA ANGARITA</t>
  </si>
  <si>
    <t>600-IP-0489-2024</t>
  </si>
  <si>
    <t>600-PS-1880-2024</t>
  </si>
  <si>
    <t xml:space="preserve">JUAN CARLOS ALVARADO ZAPATA </t>
  </si>
  <si>
    <t>Prestar el servicio de apoyo a la Unidad De Atención Otros Canales en sus diferentes canales: personalizado, virtual y telefónico para soportar los procesos y transacciones que se generan por los usuarios, suscriptores y clientes en los servicios de energía, acueducto, alcantarillado y comunicaciones</t>
  </si>
  <si>
    <t>600-IP-0498-2024</t>
  </si>
  <si>
    <t>600-PS-1909-2024</t>
  </si>
  <si>
    <t>FANY TORO GOMEZ</t>
  </si>
  <si>
    <t>600-IP-0500-2024</t>
  </si>
  <si>
    <t>600-PS-1911-2024</t>
  </si>
  <si>
    <t>JUAN SEBASTIAN ARIZA MONDRAGON</t>
  </si>
  <si>
    <t>600-IP-0501-2024</t>
  </si>
  <si>
    <t>600-PS-1912-2024</t>
  </si>
  <si>
    <t>MARCELA VASQUEZ MAQUILON</t>
  </si>
  <si>
    <t>600-IP-0485-2024</t>
  </si>
  <si>
    <t>600-PS-1915-2024</t>
  </si>
  <si>
    <t>JUAN DAVID GIRON CASTAÑO</t>
  </si>
  <si>
    <t>Prestación de servicios de apoyo a la gestión de la Unidad de Atención Otros Canales de la Gerencia de Área Comercial y Gestión al Cliente de las Empresas Municipales de Cali – EMCALI E.I.C.E. E.S.P., en el proceso de atención personalizada y sus actividades complementarias</t>
  </si>
  <si>
    <t>600-IP-0515-2024</t>
  </si>
  <si>
    <t>600-PS-1964-2024</t>
  </si>
  <si>
    <t>INGRID MERCEDES BUSTOS ROJAS</t>
  </si>
  <si>
    <t>600-IP-0516-2024</t>
  </si>
  <si>
    <t>600-PS-1965-2024</t>
  </si>
  <si>
    <t>ALBA LUCIA GUERRERO HERNANDEZ</t>
  </si>
  <si>
    <t>Prestar el servicio de apoyo a La Unidad De Atención Otros Canales en sus diferentes canales: personalizado, virtual y telefónico para soportar los procesos y transacciones que se generan por los usuarios, suscriptores y clientes en los servicios de energía, acueducto, alcantarillado y comunicaciones</t>
  </si>
  <si>
    <t>600-IP-0517-2024</t>
  </si>
  <si>
    <t>600-PS-1966-2024</t>
  </si>
  <si>
    <t>ANDRES JULIAN GARCIA BUITRAGO</t>
  </si>
  <si>
    <t>600-IP-0542-2024</t>
  </si>
  <si>
    <t>600-PS-2133-2024</t>
  </si>
  <si>
    <t xml:space="preserve">ANA LIA PEREZ VENTE </t>
  </si>
  <si>
    <t>600-IP-0548-2024</t>
  </si>
  <si>
    <t>600-PS-2137-2024</t>
  </si>
  <si>
    <t>NATHALIA PAOLA GARCIA CEBALLOS</t>
  </si>
  <si>
    <t>600-IP-0549-2024</t>
  </si>
  <si>
    <t>600-PS-2138-2024</t>
  </si>
  <si>
    <t>PAOLA ANDREA FIGUEROA BORJA</t>
  </si>
  <si>
    <t>600-IP-0547-2024</t>
  </si>
  <si>
    <t>600-PS-2136-2024</t>
  </si>
  <si>
    <t>LUZ KARIME BALANTA MOSQUERA</t>
  </si>
  <si>
    <t>600-IP-0552-2024</t>
  </si>
  <si>
    <t>600-PS-2180-2024</t>
  </si>
  <si>
    <t>JAIR TASCON GOMEZ</t>
  </si>
  <si>
    <t>600-IP-0129-2024</t>
  </si>
  <si>
    <t>600-PS-0027-2024</t>
  </si>
  <si>
    <t>30 de junio de 2024</t>
  </si>
  <si>
    <t>600-IP-0317-2024</t>
  </si>
  <si>
    <t>600-PS-0917-2024</t>
  </si>
  <si>
    <t>KEWIN ACOSTA MUÑOZ</t>
  </si>
  <si>
    <t>13 de junio de 2024</t>
  </si>
  <si>
    <t>600-IP-0315-2024</t>
  </si>
  <si>
    <t>600-PS-0946-2024</t>
  </si>
  <si>
    <t>OSCAR MARIO QUINTERO CERON</t>
  </si>
  <si>
    <t>31 de mayo de 2024</t>
  </si>
  <si>
    <t>600-IP-0136-2024</t>
  </si>
  <si>
    <t>600-PS-0034-2024</t>
  </si>
  <si>
    <t>JHONATAN DAVID ESCOBAR ZULETA</t>
  </si>
  <si>
    <t>Prestar apoyo en las actividades de la Unidad De Atención Otros Canales, en el área funcional canal telefónico y virtual para gestionar y soportar los procesos y transacciones que se generan en el Contact Center por las llamadas entrantes y salientes realizadas por los usuarios, suscriptores y clientes en los servicios de energía, acueducto, alcantarillado y comunicaciones de manera ininterrumpida</t>
  </si>
  <si>
    <t>600-IP-0346-2024</t>
  </si>
  <si>
    <t>600-PS-1101-2024</t>
  </si>
  <si>
    <t>JOHAN CAMILO GRAJALES BETANCOURTH</t>
  </si>
  <si>
    <t>600-IP-0210-2024</t>
  </si>
  <si>
    <t>600-PS-0215-2024</t>
  </si>
  <si>
    <t>IVER SINISTERRA MONTAÑO</t>
  </si>
  <si>
    <t>30 de abril de 2024</t>
  </si>
  <si>
    <t>600-IP-0195-2024</t>
  </si>
  <si>
    <t>600-PS-0200-2024</t>
  </si>
  <si>
    <t>ANDRES FELIPE PUENTES GONZALEZ</t>
  </si>
  <si>
    <t>600-IP-0208-2024</t>
  </si>
  <si>
    <t>600-PS-0213-2024</t>
  </si>
  <si>
    <t>600-IP-0214-2024</t>
  </si>
  <si>
    <t>600-PS-0219-2024</t>
  </si>
  <si>
    <t>600-IP-0134-2024</t>
  </si>
  <si>
    <t>600-PS-0032-2024</t>
  </si>
  <si>
    <t>600-IP-0149-2024</t>
  </si>
  <si>
    <t>600-PS-0046-2024</t>
  </si>
  <si>
    <t>CRISTIAN BEJARANO GAMBOA</t>
  </si>
  <si>
    <t>600-IP-0198-2024</t>
  </si>
  <si>
    <t>600-PS-0203-2024</t>
  </si>
  <si>
    <t>600-IP-0204-2024</t>
  </si>
  <si>
    <t>600-PS-0209-2024</t>
  </si>
  <si>
    <t>600-IP-0209-2024</t>
  </si>
  <si>
    <t>600-PS-0214-2024</t>
  </si>
  <si>
    <t>600-IP-0217-2024</t>
  </si>
  <si>
    <t>600-PS-0222-2024</t>
  </si>
  <si>
    <t>600-IP-0232-2024</t>
  </si>
  <si>
    <t>600-PS-0237-2024</t>
  </si>
  <si>
    <t>600-IP-0312-2024</t>
  </si>
  <si>
    <t>600-PS-0945-2024</t>
  </si>
  <si>
    <t>600-IP-0313-2024</t>
  </si>
  <si>
    <t>600-PS-0915-2024</t>
  </si>
  <si>
    <t>600-IP-0316-2024</t>
  </si>
  <si>
    <t>600-PS-0916-2024</t>
  </si>
  <si>
    <t>600-IP-0318-2024</t>
  </si>
  <si>
    <t>600-PS-0918-2024</t>
  </si>
  <si>
    <t>600-IP-0319-2024</t>
  </si>
  <si>
    <t>600-PS-0919-2024</t>
  </si>
  <si>
    <t>ELLEN VANESSA MARTINEZ</t>
  </si>
  <si>
    <t>29 de febrero de 2024</t>
  </si>
  <si>
    <t>Prestación de servicios como apoyo a la gestión de la Unidad de Planeación y Control Comercial actualización del número predial nacional.</t>
  </si>
  <si>
    <t>600-IP-0008-2024</t>
  </si>
  <si>
    <t>600-PS-0112-2024</t>
  </si>
  <si>
    <t>YEINY LISSETHE SALAZAR RIVAS</t>
  </si>
  <si>
    <t>600-IP-0308-2024</t>
  </si>
  <si>
    <t>600-PS-0943-2024</t>
  </si>
  <si>
    <t xml:space="preserve">ADRIAN JAVIER URBANO NAVARRO </t>
  </si>
  <si>
    <t>Prestar los servicios de apoyo a la Unidad De Atención Otros Canales de la Gerencia De Área Comercial Y Gestión Al Cliente de las EMPRESAS MUNICIPALES DE CALI EICE E.S.P. gestionando actividades de identificación y registro de cuentas de la unidad</t>
  </si>
  <si>
    <t>600-IP-0457-2024</t>
  </si>
  <si>
    <t>600-PS-1745-2024</t>
  </si>
  <si>
    <t>CARLOS ALFREDO ZUÑIGA OSPINA</t>
  </si>
  <si>
    <t>600-IP-0458-2024</t>
  </si>
  <si>
    <t>600-PS-1769-2024</t>
  </si>
  <si>
    <t>KATHERINE QUINTERO VILLANUEVA</t>
  </si>
  <si>
    <t>Prestación de servicios profesionales de asesoría en la gestión de la Unidad de Atención Otros Canales – Calidad de Datos de la Gerencia de Área Comercial y Gestión al Cliente</t>
  </si>
  <si>
    <t>600-IP-0490-2024</t>
  </si>
  <si>
    <t>600-PS-1881-2024</t>
  </si>
  <si>
    <t>MARIO GERMAN TORRES SANCLEMENTE</t>
  </si>
  <si>
    <t>Prestación de servicios profesionales en la gestión de la Unidad de Atención Otros Canales – Calidad de Datos de la Gerencia de Área Comercial y Gestión al Cliente</t>
  </si>
  <si>
    <t>600-IP-0477-2024</t>
  </si>
  <si>
    <t>600-PS-1813-2024</t>
  </si>
  <si>
    <t>CRISTHIAN MAURICIO ORTIZ GARCIA</t>
  </si>
  <si>
    <t>Prestación de servicios de apoyo y acompañamiento en la gestión de la Unidad de Atención Otros Canales – Calidad de Datos de la Gerencia de Área Comercial y Gestión al Cliente</t>
  </si>
  <si>
    <t>600-IP-0478-2024</t>
  </si>
  <si>
    <t>600-PS-1814-2024</t>
  </si>
  <si>
    <t>SERGIO ANDRES ROJAS RODRIGUEZ</t>
  </si>
  <si>
    <t>600-IP-0479-2024</t>
  </si>
  <si>
    <t>600-PS-1815-2024</t>
  </si>
  <si>
    <t>MILENA MOLINA PALADINES</t>
  </si>
  <si>
    <t>600-IP-0530-2024</t>
  </si>
  <si>
    <t>600-PS-2013-2024</t>
  </si>
  <si>
    <t>MARIA SCHIRLEY RESTREPO HERNANDEZ</t>
  </si>
  <si>
    <t>PRESTACIÓN DE SERVICIOS COMO APOYO A LA GESTIÓN DE LA UNIDAD DE PLANEACIÓN Y CONTROL COMERCIAL-CALIDAD DE DATOS</t>
  </si>
  <si>
    <t>600-IP-0014-2024</t>
  </si>
  <si>
    <t>600-PS-0118-2024</t>
  </si>
  <si>
    <t>Prestación de servicios como apoyo a la gestión de la Unidad De Planeación Y Control Comercial - análisis de reclamos y calidad de datos</t>
  </si>
  <si>
    <t>600-IP-0353-2024</t>
  </si>
  <si>
    <t>600-PS-1166-2024</t>
  </si>
  <si>
    <t>YERSON LASSO GONZÁLEZ</t>
  </si>
  <si>
    <t>600-IP-0309-2024</t>
  </si>
  <si>
    <t>600-PS-0914-2024</t>
  </si>
  <si>
    <t>600-IP-0310-2024</t>
  </si>
  <si>
    <t>600-PS-0944-2024</t>
  </si>
  <si>
    <t>600-IP-0112-2024</t>
  </si>
  <si>
    <t>600-PS-0011-2024</t>
  </si>
  <si>
    <t>MARIA ALEJANDRA ROMERO LENIS</t>
  </si>
  <si>
    <t>Prestar los servicios de apoyo a la gestión en la Gerencia del Área Comercial y de Gestión al Cliente, en labores asistenciales de los procesos administrativos y contractuales</t>
  </si>
  <si>
    <t>600-IP-0286-2024</t>
  </si>
  <si>
    <t> 600-PS-0724-2024</t>
  </si>
  <si>
    <t>DIANA CAROLINA CARDONA VIAFARA</t>
  </si>
  <si>
    <t>Prestar el servicio de apoyo a la Unidad de Atención Otros Canales en las gestiones que se realizan en los diferentes canales: personalizado, virtual y telefónico brindando apoyo durante las etapas de planeación, ejecución y seguimiento de las actividades de la unidad.</t>
  </si>
  <si>
    <t>600-IP-0429-2024</t>
  </si>
  <si>
    <t>600-PS-1632-2024</t>
  </si>
  <si>
    <t xml:space="preserve">ALEJANDRO MANZANO HOYOS </t>
  </si>
  <si>
    <t>600-IP-0430-2024</t>
  </si>
  <si>
    <t>600-PS-1633-2024</t>
  </si>
  <si>
    <t>SONIA ZULEY ERAZO JOAQUI</t>
  </si>
  <si>
    <t>Prestación de servicios profesionales como apoyo a la Unidad De Atención Otros Canales de la Gerencia De Área Comercial Y Gestión Al Cliente de las EMPRESAS MUNICIPALES DE CALI EICE E.S.P. en las gestiones de los canales de atención, logrando maximizar la integración de los equipos y alcanzando el máximo rendimiento y productividad.</t>
  </si>
  <si>
    <t>600-IP-0431-2024</t>
  </si>
  <si>
    <t>600-PS-1634-2024</t>
  </si>
  <si>
    <t>JOSE JULIAN BETANCOURTH DELGADO</t>
  </si>
  <si>
    <t>Prestación de servicios profesionales como apoyo a la Unidad De Atención Otros Canales de la Gerencia De Área Comercial Y Gestión Al Cliente de las EMPRESAS MUNICIPALES DE CALI EICE E.S.P. en las gestiones que se realizan en el canal personalizado y canal telefónico y virtual, logrando maximizar la integración de los equipos, alcanzando el máximo rendimiento y productividad y brindar apoyo en el sistema de gestión de calidad y seguridad y salud en el trabajo.</t>
  </si>
  <si>
    <t>600-IP-0432-2024</t>
  </si>
  <si>
    <t>600-PS-1635-2024</t>
  </si>
  <si>
    <t>FABIAN MIGUEL ROJAS ARELLANO</t>
  </si>
  <si>
    <t>600-IP-0240-2024</t>
  </si>
  <si>
    <t>600-PS-0194-2024</t>
  </si>
  <si>
    <t>600-IP-0110-2024</t>
  </si>
  <si>
    <t>600-PS-0010-2024</t>
  </si>
  <si>
    <t>600-IP-0306-2024</t>
  </si>
  <si>
    <t>600-PS-0947-2024</t>
  </si>
  <si>
    <t>600-IP-0307-2024</t>
  </si>
  <si>
    <t>600-PS-1035-2024</t>
  </si>
  <si>
    <t>Prestar apoyo en las actividades de la unidad de atención otros canales, en el área funcional canal telefónico y virtual  para gestionar y soportar los procesos y  transacciones que se generan en el contact center por  las llamadas entrantes y salientes realizadas por los usuarios, suscriptores y clientes en los servicios de energía, acueducto, alcantarillado y comunicaciones de manera ininterrumpida</t>
  </si>
  <si>
    <t>600-IP-0261-2024</t>
  </si>
  <si>
    <t>600-PS-0267-2024</t>
  </si>
  <si>
    <t xml:space="preserve">ALEJANDRO ENRIQUE MARTINEZ PRIMERA </t>
  </si>
  <si>
    <t>600-IP-0279-2024</t>
  </si>
  <si>
    <t>600-PS-0268-2024</t>
  </si>
  <si>
    <t>ALEJANDRO TASCON CORRAL</t>
  </si>
  <si>
    <t>600-IP-0275-2024</t>
  </si>
  <si>
    <t>600-PS-0269-2024</t>
  </si>
  <si>
    <t xml:space="preserve">ANDRES FELIPE ROBAYO CARDENAS </t>
  </si>
  <si>
    <t>600-IP-0278-2024</t>
  </si>
  <si>
    <t>600-PS-0270-2024</t>
  </si>
  <si>
    <t xml:space="preserve">ANGELO STIVEN SOLORZA FRANCO </t>
  </si>
  <si>
    <t>600-IP-0270-2024</t>
  </si>
  <si>
    <t>600-PS-0271-2024</t>
  </si>
  <si>
    <t>ANGIE ALEJANDRA OSSA ROJAS</t>
  </si>
  <si>
    <t>600-IP-0247-2024</t>
  </si>
  <si>
    <t>600-PS-0272-2024</t>
  </si>
  <si>
    <t xml:space="preserve">BRAHIAN CORREA GUEVARA </t>
  </si>
  <si>
    <t>600-IP-0266-2024</t>
  </si>
  <si>
    <t>600-PS-0273-2024</t>
  </si>
  <si>
    <t xml:space="preserve">CARLOS ALONSO MUECES VIERA </t>
  </si>
  <si>
    <t>600-IP-0252-2024</t>
  </si>
  <si>
    <t>600-PS-0274-2024</t>
  </si>
  <si>
    <t xml:space="preserve">CARLOS ANDRES GONZALEZ RUIZ </t>
  </si>
  <si>
    <t>600-IP-0272-2024</t>
  </si>
  <si>
    <t>600-PS-0275-2024</t>
  </si>
  <si>
    <t xml:space="preserve">DANNY CAMILO RAMIREZ HURTADO </t>
  </si>
  <si>
    <t>600-IP-0245-2024</t>
  </si>
  <si>
    <t>600-PS-0276-2024</t>
  </si>
  <si>
    <t xml:space="preserve">DAVID FERNANDO BLANCO BOTIN </t>
  </si>
  <si>
    <t>600-IP-0256-2024</t>
  </si>
  <si>
    <t>600-PS-0277-2024</t>
  </si>
  <si>
    <t xml:space="preserve">DERIK JAIR HURTADO SINISTERRA </t>
  </si>
  <si>
    <t>600-IP-0274-2024</t>
  </si>
  <si>
    <t>600-PS-0278-2024</t>
  </si>
  <si>
    <t>DIVIS TATIANA RIASCO MESA</t>
  </si>
  <si>
    <t>600-IP-0253-2024</t>
  </si>
  <si>
    <t>600-PS-0279-2024</t>
  </si>
  <si>
    <t xml:space="preserve">EDWIN ALBERTO GUTIERREZ ZAMUDIO </t>
  </si>
  <si>
    <t>600-IP-0251-2024</t>
  </si>
  <si>
    <t>600-PS-0280-2024</t>
  </si>
  <si>
    <t xml:space="preserve">EDWIN STIVEN GOMEZ MENESES </t>
  </si>
  <si>
    <t>600-IP-0262-2024</t>
  </si>
  <si>
    <t>600-PS-0281-2024</t>
  </si>
  <si>
    <t xml:space="preserve">ERIKA ANDREA MENESES OTERO </t>
  </si>
  <si>
    <t>febrero</t>
  </si>
  <si>
    <t>600-IP-0269-2024</t>
  </si>
  <si>
    <t>600-PS-0282-2024</t>
  </si>
  <si>
    <t xml:space="preserve">ESTEBAN DAVID ORTEGA POLO </t>
  </si>
  <si>
    <t>600-IP-0260-2024</t>
  </si>
  <si>
    <t>600-PS-0283-2024</t>
  </si>
  <si>
    <t xml:space="preserve">FABIO ENRIQUE MARTINEZ CONDE </t>
  </si>
  <si>
    <t>600-IP-0263-2024</t>
  </si>
  <si>
    <t>600-PS-0284-2024</t>
  </si>
  <si>
    <t xml:space="preserve">FREDDY RICARDO MERCADO LEGUIZAMO </t>
  </si>
  <si>
    <t>600-IP-0250-2024</t>
  </si>
  <si>
    <t>600-PS-0285-2024</t>
  </si>
  <si>
    <t>GUILLERMO GARCÍA VILLANUEVA</t>
  </si>
  <si>
    <t>600-IP-0254-2024</t>
  </si>
  <si>
    <t>600-PS-0286-2024</t>
  </si>
  <si>
    <t xml:space="preserve">HERSON FABIAN HERNANDEZ HERNANDEZ </t>
  </si>
  <si>
    <t>600-IP-0244-2024</t>
  </si>
  <si>
    <t>600-PS-0287-2024</t>
  </si>
  <si>
    <t xml:space="preserve">JAIME DANIEL BECERRA BUITRAGO </t>
  </si>
  <si>
    <t>600-IP-0242-2024</t>
  </si>
  <si>
    <t>600-PS-0288-2024</t>
  </si>
  <si>
    <t xml:space="preserve">JEFFERSON ARIAS CHURTA </t>
  </si>
  <si>
    <t>600-IP-0246-2024</t>
  </si>
  <si>
    <t>600-PS-0289-2024</t>
  </si>
  <si>
    <t>JESSICA CASTILLO VALENCIA</t>
  </si>
  <si>
    <t>600-IP-0258-2024</t>
  </si>
  <si>
    <t>600-PS-0290-2024</t>
  </si>
  <si>
    <t xml:space="preserve">JOSE JULIAN MAFLA VEGA </t>
  </si>
  <si>
    <t>600-IP-0271-2024</t>
  </si>
  <si>
    <t>600-PS-0291-2024</t>
  </si>
  <si>
    <t xml:space="preserve">JUAN CAMILO PRIETO VELEZ </t>
  </si>
  <si>
    <t>600-IP-0241-2024</t>
  </si>
  <si>
    <t>600-PS-0292-2024</t>
  </si>
  <si>
    <t xml:space="preserve">JUAN DAVID ARAGON ROJAS </t>
  </si>
  <si>
    <t>600-IP-0257-2024</t>
  </si>
  <si>
    <t>600-PS-0293-2024</t>
  </si>
  <si>
    <t>JUAN DAVID LASSO RODRIGUEZ</t>
  </si>
  <si>
    <t>600-IP-0273-2024</t>
  </si>
  <si>
    <t>600-PS-0294-2024</t>
  </si>
  <si>
    <t xml:space="preserve">JUAN DAVID RESTREPO MARULANDA </t>
  </si>
  <si>
    <t>600-IP-0264-2024</t>
  </si>
  <si>
    <t>600-PS-0295-2024</t>
  </si>
  <si>
    <t>KAREN MELISSA MINA VIAFARA</t>
  </si>
  <si>
    <t>600-IP-0249-2024</t>
  </si>
  <si>
    <t>600-PS-0296-2024</t>
  </si>
  <si>
    <t xml:space="preserve">KELLY DAHYEAN GARCIA ORBES </t>
  </si>
  <si>
    <t>600-IP-0255-2024</t>
  </si>
  <si>
    <t>600-PS-0297-2024</t>
  </si>
  <si>
    <t>LUZ ANGELA HERNANDEZ HERRERA</t>
  </si>
  <si>
    <t>600-IP-0277-2024</t>
  </si>
  <si>
    <t>600-PS-0298-2024</t>
  </si>
  <si>
    <t xml:space="preserve">MARIBEL SARMIENTO NÚÑEZ </t>
  </si>
  <si>
    <t>600-IP-0259-2024</t>
  </si>
  <si>
    <t>600-PS-0299-2024</t>
  </si>
  <si>
    <t xml:space="preserve">MARIEN MARTINEZ CASTRO </t>
  </si>
  <si>
    <t>600-IP-0281-2024</t>
  </si>
  <si>
    <t>600-PS-0300-2024</t>
  </si>
  <si>
    <t xml:space="preserve">PAOLA ANDREA VELASCO DELGADO </t>
  </si>
  <si>
    <t>600-IP-0282-2024</t>
  </si>
  <si>
    <t>600-PS-0301-2024</t>
  </si>
  <si>
    <t xml:space="preserve">PAOLA ANDREA VESGA GOMEZ </t>
  </si>
  <si>
    <t>600-IP-0248-2024</t>
  </si>
  <si>
    <t>600-PS-0302-2024</t>
  </si>
  <si>
    <t xml:space="preserve">VICKY CICELY GALLON CABEZAS </t>
  </si>
  <si>
    <t>600-IP-0265-2024</t>
  </si>
  <si>
    <t>600-PS-0303-2024</t>
  </si>
  <si>
    <t xml:space="preserve">WILL EDISON MORENO SEGURA </t>
  </si>
  <si>
    <t>600-IP-0268-2024</t>
  </si>
  <si>
    <t>600-PS-0304-2024</t>
  </si>
  <si>
    <t>YARIN SEBASTIAN ORTEGA BOLAÑOS</t>
  </si>
  <si>
    <t>600-IP-0280-2024</t>
  </si>
  <si>
    <t>600-PS-0305-2024</t>
  </si>
  <si>
    <t>YERALDIN VASQUEZ GONZALEZ</t>
  </si>
  <si>
    <t>600-IP-0243-2024</t>
  </si>
  <si>
    <t>600-PS-0306-2024</t>
  </si>
  <si>
    <t xml:space="preserve">ZULLY ELIANA ATEHORTUA OCAMPO </t>
  </si>
  <si>
    <t>600-IP-0276-2024</t>
  </si>
  <si>
    <t>600-PS-0449-2024</t>
  </si>
  <si>
    <t>JEFFERSON SANCHEZ ANTE</t>
  </si>
  <si>
    <t>600-IP-0267-2024</t>
  </si>
  <si>
    <t>600-PS-0827-2024</t>
  </si>
  <si>
    <t xml:space="preserve">EIDER ANDRÉS OJEDA HERNÁNDEZ </t>
  </si>
  <si>
    <t>600-IP-0359-2024</t>
  </si>
  <si>
    <t>600-PS-1178-2024</t>
  </si>
  <si>
    <t>CATHERINE LOPEZ MONROY</t>
  </si>
  <si>
    <t>600-IP-0360-2024</t>
  </si>
  <si>
    <t>600-PS-1179-2024</t>
  </si>
  <si>
    <t>JESSICA ACOSTA CAMPO</t>
  </si>
  <si>
    <t>600-IP-0361-2024</t>
  </si>
  <si>
    <t>600-PS-1180-2024</t>
  </si>
  <si>
    <t>LUIS FERNANDO VIVAS</t>
  </si>
  <si>
    <t>600-IP-0362-2024</t>
  </si>
  <si>
    <t>600-PS-1181-2024</t>
  </si>
  <si>
    <t>PAOLA ANDREA LOMBANA MEJIA</t>
  </si>
  <si>
    <t>600-IP-0364-2024</t>
  </si>
  <si>
    <t>600-PS-1187-2024</t>
  </si>
  <si>
    <t>WILFREDO RINCON RUIZ</t>
  </si>
  <si>
    <t>600-IP-0367-2024</t>
  </si>
  <si>
    <t>600-PS-1246-2024</t>
  </si>
  <si>
    <t>HERMINSUL LARGACHA MONDRAGON</t>
  </si>
  <si>
    <t>600-IP-0368-2024</t>
  </si>
  <si>
    <t>600-PS-1247-2024</t>
  </si>
  <si>
    <t>ALEXANDER VARGAS RUIZ</t>
  </si>
  <si>
    <t>600-IP-0369-2024</t>
  </si>
  <si>
    <t>600-PS-1248-2024</t>
  </si>
  <si>
    <t>JEFERSON ALEXIS RUIZ QUINAYAS</t>
  </si>
  <si>
    <t>600-IP-0391-2024</t>
  </si>
  <si>
    <t>600-PS-1613-2024</t>
  </si>
  <si>
    <t>CAROLINA REYES ZUÑIGA</t>
  </si>
  <si>
    <t>PRESTACIÓN DE SERVICIOS DE APOYO A LA GESTÓN EN LABORES ASISTENCIALES EN PROCESOS ADMINISTRATIVOS.</t>
  </si>
  <si>
    <t>600-IP-0009-2024</t>
  </si>
  <si>
    <t>600-PS-0113-2024</t>
  </si>
  <si>
    <t>FRANCISCO CANO BARRAGÁN</t>
  </si>
  <si>
    <t>Enero</t>
  </si>
  <si>
    <t>Julio</t>
  </si>
  <si>
    <t>Prestación de servicios profesionales como apoyo a la gestión de las actividades del mercadeo y ejecución de proyectos comerciales.</t>
  </si>
  <si>
    <t>600-IP-0004-2024</t>
  </si>
  <si>
    <t>600-PS-0108-2024</t>
  </si>
  <si>
    <t xml:space="preserve">DANNA GISELL DELGADO CABRERA </t>
  </si>
  <si>
    <t>Abril</t>
  </si>
  <si>
    <t>PRESTACIÓN DE SERVICIOS PROFESIONALES CÓMO APOYO A LA GESTIÓN DE LA UNIDAD DE PLANEACIÓN Y CONTROL COMERCIAL-ANÁLISIS DE INFORMACIÓN.</t>
  </si>
  <si>
    <t>600-IP-0003-2024</t>
  </si>
  <si>
    <t>600-PS-0107-2024</t>
  </si>
  <si>
    <t>EVA JOHANA MOSQUERA GOLU</t>
  </si>
  <si>
    <t>Diciembre</t>
  </si>
  <si>
    <t>PRESTACIÓN DE SERVICIOS PROFESIONALES COMO APOYO A LA GESTIÓN DE LA UNIDAD DE PLANEACIÓN Y CONTROL COMERCIAL -ANÁLISIS DE RECLAMOS Y AJUSTES.</t>
  </si>
  <si>
    <t>600-IP-0022-2024</t>
  </si>
  <si>
    <t>600-PS-0126-2024</t>
  </si>
  <si>
    <t>JUAN DAVID COBO MARMOLEJO</t>
  </si>
  <si>
    <t>PRESTAR SERVICIOS DE APOYO A LA GESTIÓN EN EL DISEÑO Y EJECUCIÓN DE LA ESTRATEGIA COMERCIAL VIGENTE, DANDO SOPORTE EN LABORES DE COMERCIALIZACIÓN, VENTAS, POSICIONAMIENTO, SATISFACCIÓN DEL CLIENTE Y RELACIONES PÚBLICAS</t>
  </si>
  <si>
    <t>600-IP-0025-2024</t>
  </si>
  <si>
    <t>600-PS-0129-2024</t>
  </si>
  <si>
    <t>SANDRA ALICE HERNÁNDEZ RAMÍREZ</t>
  </si>
  <si>
    <t>PRESTACIÓN DE SERVICIOS PROFESIONALES COMO APOYO A LA UNIDAD DE PLANEACIÓN Y CONTROL COMERCIAL-ANÁLISIS DE INFORMACIÓN Y NORMALIZACIÓN DE INCONSISTENCIAS.</t>
  </si>
  <si>
    <t>600-IP-0011-2024</t>
  </si>
  <si>
    <t>600-PS-0115-2024</t>
  </si>
  <si>
    <t>YHON JAIRO MARTINEZ TOQUICA</t>
  </si>
  <si>
    <t>PRESTAR SERVICIOS DE APOYO A LA GESTIÓN EN EL DISEÑO Y EJECUCIÓN DE LA ESTRATEGIA COMERCIAL VIGENTE, DANDO SOPORTE EN EL DISEÑO Y DESARROLLO DE PIEZAS PUBLICITARIAS.</t>
  </si>
  <si>
    <t>600-IP-0020-2024</t>
  </si>
  <si>
    <t>600-PS-0124-2024</t>
  </si>
  <si>
    <t>CRISTIAN CAMILO CASTILLO JIMENEZ</t>
  </si>
  <si>
    <t>PRESTAR SERVICIOS DE APOYO A LA GESTIÓN EN EL DESARROLLO DE INDICADORES Y SEGUIMIENTO A LAS ACTIVIDADES DE OPERACIONES COMERCIALES.</t>
  </si>
  <si>
    <t>600-IP-0028-2024</t>
  </si>
  <si>
    <t>600-PS-0132-2024</t>
  </si>
  <si>
    <t>FERNANDO DÍAZ MONCALEANO</t>
  </si>
  <si>
    <t>PRESTACIÓN DE SERVICIOS COMO APOYO A LA GESTIÓN DE LA UNIDAD DE PLANEACIÓN Y CONTROL COMERCIAL - ANÁLISIS DE RECLAMOS Y CALIDAD DE DATOS.</t>
  </si>
  <si>
    <t>600-IP-0013-2024</t>
  </si>
  <si>
    <t>600-PS-0117-2024</t>
  </si>
  <si>
    <t>ALEJANDRA DIAZ LÓPEZ</t>
  </si>
  <si>
    <t xml:space="preserve">PRESTACIÓN DE SERVICIOS COMO APOYO A LA GESTIÓN DE LA UNIDAD DE PLANEACIÓN Y CONTROL COMERCIAL - ANÁLISIS DE INFORMACIÓN Y NORMALIZACIÓN DE INCONSISTENCIAS. </t>
  </si>
  <si>
    <t>600-IP-0010-2024</t>
  </si>
  <si>
    <t>600-PS-0114-2024</t>
  </si>
  <si>
    <t>DIEGO ARMANDO MUNEVAR FRANCO</t>
  </si>
  <si>
    <t>600-IP-0023-2024</t>
  </si>
  <si>
    <t>600-PS-0127-2024</t>
  </si>
  <si>
    <t>CAROLINA VILLEGAS SALAZAR</t>
  </si>
  <si>
    <t>PRESTAR SERVICIOS PROFESIONALES DE APOYO A LA GESTIÓN EN EL DISEÑO Y EJECUCIÓN DE LA ESTRATEGIA COMERCIAL VIGENTE, DANDO SOPORTE EN LABORES DE COMERCIALIZACIÓN, VENTAS, POSICIONAMIENTO, SATISFACCIÓN DEL CLIENTE Y RELACIONES PÚBLICAS.</t>
  </si>
  <si>
    <t>600-IP-0021-2024</t>
  </si>
  <si>
    <t>600-PS-0125-2024</t>
  </si>
  <si>
    <t>ALEX RAMIRO SANTACRUZ PAREDES</t>
  </si>
  <si>
    <t>PRESTAR SERVICIOS DE APOYO A LA GESTIÓN EN EL DISEÑO Y EJECUCIÓN DE LA ESTRATEGIA COMERCIAL VIGENTE, DANDO SOPORTE EN LABORES DE COMERCIALIZACIÓN, VENTAS, POSICIONAMIENTO, SATISFACCIÓN DEL CLIENTE Y RELACIONES PÚBLICAS.</t>
  </si>
  <si>
    <t>600-IP-0005-2024</t>
  </si>
  <si>
    <t>600-PS-0109-2024</t>
  </si>
  <si>
    <t>ANGIE LORENA RICO MONTEGUL</t>
  </si>
  <si>
    <t xml:space="preserve"> PRESTACIÓN DE SERVICIOS DE APOYO A LA GESTIÓN DE LAS ACTIVIDADES DEL MERCADEO Y EJEJCUCIÓN DE PROYECTOS COMERCIALES.</t>
  </si>
  <si>
    <t>600-IP-0024-2024</t>
  </si>
  <si>
    <t>600-PS-0128-2024</t>
  </si>
  <si>
    <t>CLAUDIA MARIA VALENCIA GUTIÉRREZ</t>
  </si>
  <si>
    <t>600-IP-0012-2024</t>
  </si>
  <si>
    <t>600-PS-0116-2024</t>
  </si>
  <si>
    <t>CLAUDIA LORENA MORENO ROJAS</t>
  </si>
  <si>
    <t>600-IP-0006-2024</t>
  </si>
  <si>
    <t>600-PS-0110-2024</t>
  </si>
  <si>
    <t>SANDRA PATRICIA CORTÉS JORDÁN</t>
  </si>
  <si>
    <t>600-IP-0007-2024</t>
  </si>
  <si>
    <t>600-PS-0111-2024</t>
  </si>
  <si>
    <t>MARIA DEL MAR LEON JIMENEZ</t>
  </si>
  <si>
    <t>PRESTACIÓN DE SERVICIOS PROFESIONALES DE APOYO A LA GESTIÓN DE LA UNIDAD DE PLANEACIÓN Y CONTROL COMERCIAL-ANÁLISIS DE INFORMACIÓN Y NORMALIZACIÓN DE INCONSISTENCIAS</t>
  </si>
  <si>
    <t>600-IP-0016-2024</t>
  </si>
  <si>
    <t>600-PS-0120-2024</t>
  </si>
  <si>
    <t>GUILLERMO ENRIQUE TAMAYO MURIEL</t>
  </si>
  <si>
    <t>MARIA SCHIRLEY RESTREPO</t>
  </si>
  <si>
    <t>Mayo</t>
  </si>
  <si>
    <t>Prestar servicios de apoyo a la gestión en el diseño y ejecución de la estrategia comercial vigente, dando soporte en el diseño y desarrollo de piezas publicitarias.</t>
  </si>
  <si>
    <t>600-IP-0018-2024</t>
  </si>
  <si>
    <t>600-PS-0122-2024</t>
  </si>
  <si>
    <t>MARIA ALEJANDRA MARIN NAVARRO</t>
  </si>
  <si>
    <t>PRESTACIÓN DE SERVICIOS COMO APOYO A LA GESTIÓN DE LA UNIDAD DE PLANEACIÓN Y CONTROL COMERCIAL-CALIDAD DE DATOS.</t>
  </si>
  <si>
    <t>600-IP-0017-2024</t>
  </si>
  <si>
    <t>600-PS-0121-2024</t>
  </si>
  <si>
    <t>600-IP-0019-2024</t>
  </si>
  <si>
    <t>600-PS-0123-2024</t>
  </si>
  <si>
    <t>JUAN MANUEL ERAZO FERNANDEZ</t>
  </si>
  <si>
    <t>600-IP-0026-2024</t>
  </si>
  <si>
    <t>600-PS-0130-2024</t>
  </si>
  <si>
    <t>DIANA MARCELA DORADO RAMIREZ</t>
  </si>
  <si>
    <t>Febrero</t>
  </si>
  <si>
    <t>600-IP-0015-2024</t>
  </si>
  <si>
    <t>600-PS-0119-2024</t>
  </si>
  <si>
    <t>Prestar servicios de apoyo a la gestión en el diseño y ejecución de la estrategia comercial vigente, dando soporte en labores de comercialización, ventas, posicionamiento, satisfacción del cliente y relaciones públicas.</t>
  </si>
  <si>
    <t>600-IP-0027-2024</t>
  </si>
  <si>
    <t>600-PS-0131-2024</t>
  </si>
  <si>
    <t>MARÍA DEL MAR IBARRA GAVIRIA</t>
  </si>
  <si>
    <t>Prestación de servicios como apoyo a la gestión de la Unidad de Planeación y Control Comercial-calidad de datos</t>
  </si>
  <si>
    <t>600-IP-0320-2024</t>
  </si>
  <si>
    <t>600-PS-0920-2024</t>
  </si>
  <si>
    <t>Prestar servicios de apoyo a la gestión en el diseño y ejecución de la estrategia comunicacional comercial vigente, dando soporte en el posicionamiento, satisfacción del cliente y relaciones públicas.</t>
  </si>
  <si>
    <t>600-IP-0321-2024</t>
  </si>
  <si>
    <t>600-PS-0921-2024</t>
  </si>
  <si>
    <t>JUAN PABLO FLOREZ RESTREPO</t>
  </si>
  <si>
    <t>Prestación de servicios profesionales como apoyo a la gestión de las actividades del mercadeo y ejecución de proyectos comerciales</t>
  </si>
  <si>
    <t>600-IP-0330-2024</t>
  </si>
  <si>
    <t>600-PS-1010-2024</t>
  </si>
  <si>
    <t>ALEXANDER RESTREPO AGUIRRE</t>
  </si>
  <si>
    <t>Septiembre</t>
  </si>
  <si>
    <t>600-IP-0332-2024</t>
  </si>
  <si>
    <t>600-PS-1011-2024</t>
  </si>
  <si>
    <t>LUISA FERNANDA MORENO OCHOA</t>
  </si>
  <si>
    <t>Prestación de servicios profesionales de asesoría en la gestión de las actividades del mercadeo y ejecución de proyectos comerciales.</t>
  </si>
  <si>
    <t>600-IP-0325-2024</t>
  </si>
  <si>
    <t>600-PS-1033-2024</t>
  </si>
  <si>
    <t>DOLLY GIOVANNA MILLÁN BUSTAMANTE</t>
  </si>
  <si>
    <t>Prestación de servicios profesionales como apoyo a la gestión en la implementación de estrategias administrativas que apunten al posicionamiento de EMCALI.</t>
  </si>
  <si>
    <t>600-IP-0326-2024</t>
  </si>
  <si>
    <t>600-PS-1034-2024</t>
  </si>
  <si>
    <t>LINDA ROSSE GARZON ROCHA</t>
  </si>
  <si>
    <t>Prestar servicios de apoyo a la gestión en el diseño y ejecución de la estrategia comunicacional comercial vigente, dando soporte en el posicionamiento, creación de mensajes, satisfacción del cliente y relaciones públicas.</t>
  </si>
  <si>
    <t>600-IP-0333-2024</t>
  </si>
  <si>
    <t>600-PS-1072-2024</t>
  </si>
  <si>
    <t>NATALIA VILLANUEVA VINASCO</t>
  </si>
  <si>
    <t>600-IP-0341-2024</t>
  </si>
  <si>
    <t>600-PS-1090-2024</t>
  </si>
  <si>
    <t>ALEXANDER RIASCOS TORRES</t>
  </si>
  <si>
    <t>Prestación de servicios de apoyo a la gestión en labores asistenciales en procesos administrativos</t>
  </si>
  <si>
    <t>600-IP-0342-2024</t>
  </si>
  <si>
    <t>600-PS-1096-2024</t>
  </si>
  <si>
    <t>LUCÍA BEATRIZ BARREZUETA PEÑA</t>
  </si>
  <si>
    <t>Marzo</t>
  </si>
  <si>
    <t>600-IP-0344-2024</t>
  </si>
  <si>
    <t>600-PS-1097-2024</t>
  </si>
  <si>
    <t>ANDRES FELIPE REYES CHAMORRO</t>
  </si>
  <si>
    <t>Prestación de servicios profesionales como apoyo a la gestión de las actividades del mercadeo, inteligencia de mercados y ejecución de proyectos comerciales</t>
  </si>
  <si>
    <t>600-IP-0350-2024</t>
  </si>
  <si>
    <t>600-PS-1114-2024</t>
  </si>
  <si>
    <t>HAROLD HERNANDEZ PARRA</t>
  </si>
  <si>
    <t>Prestar servicios de apoyo a la gestión en el diseño y ejecución de la estrategia comunicacional comercial vigente, dando soporte en el posicionamiento, creación de mensajes, satisfacción del cliente y relaciones públicas</t>
  </si>
  <si>
    <t>600-IP-0355-2024</t>
  </si>
  <si>
    <t>600-PS-1173-2024</t>
  </si>
  <si>
    <t>SANDRA YULIANA GARCÍA GUZMÁN</t>
  </si>
  <si>
    <t>Junio</t>
  </si>
  <si>
    <t>Prestación de servicios profesionales como apoyo a la gestión y ejecución de las actividades de contratación, planeación y seguimiento a la gestión administrativa de la Unidad De Planeación Y Control Comercial De La Gerencia De Área Comercial Y Gestión Al Cliente</t>
  </si>
  <si>
    <t>600-IP-0363-2024</t>
  </si>
  <si>
    <t>600-PS-1174-2024</t>
  </si>
  <si>
    <t>JULIAN CASTRILLON OROZCO</t>
  </si>
  <si>
    <t>600-IP-0384-2024</t>
  </si>
  <si>
    <t>600-PS-1567-2024</t>
  </si>
  <si>
    <t>Prestación de servicios de apoyo a la gestión de las actividades del mercadeo y ejecución de proyectos comerciales</t>
  </si>
  <si>
    <t>600-IP-0379-2024</t>
  </si>
  <si>
    <t>600-PS-1545-2024</t>
  </si>
  <si>
    <t>KELVIN RAFAEL MEZA GONZALEZ</t>
  </si>
  <si>
    <t>Prestar servicios profesionales de apoyo a la gestión en el diseño y ejecución de la estrategia comercial vigente, dando soporte en labores de comercialización, ventas, posicionamiento, satisfacción del cliente y relaciones públicas</t>
  </si>
  <si>
    <t>600-IP-0383-2024</t>
  </si>
  <si>
    <t>600-PS-1546-2024</t>
  </si>
  <si>
    <t>LUIS EDUARDO SOLARTE SERNA</t>
  </si>
  <si>
    <t>Prestar servicios de apoyo a la gestión en el diseño y ejecución de la estrategia comunicacional comercial vigente, dando soporte en el posicionamiento, satisfacción del cliente y relaciones públicas</t>
  </si>
  <si>
    <t>600-IP-0387-2024</t>
  </si>
  <si>
    <t>600-PS-1581-2024</t>
  </si>
  <si>
    <t>XIMENA ANDREA POVEDA VELEZ</t>
  </si>
  <si>
    <t>Agosto</t>
  </si>
  <si>
    <t>Prestar servicios de apoyo a la gestión de las comunicaciones y notas comerciales en el marco de desarrollo de la estrategia comunicacional comercial vigente, dando soporte en el posicionamiento, satisfacción del cliente y relaciones públicas</t>
  </si>
  <si>
    <t>600-IP-0388-2024</t>
  </si>
  <si>
    <t>600-PS-1596-2024</t>
  </si>
  <si>
    <t>STEVEN LOZANO CANDO</t>
  </si>
  <si>
    <t>600-IP-0389-2024</t>
  </si>
  <si>
    <t>600-PS-1597-2024</t>
  </si>
  <si>
    <t>JHON PABLO CUELLAR TORRES</t>
  </si>
  <si>
    <t>600-IP-0390-2024</t>
  </si>
  <si>
    <t>600-PS-1600-2024</t>
  </si>
  <si>
    <t>VALERIA SILVA NARANJO</t>
  </si>
  <si>
    <t>Prestar servicios de apoyo a la gestión en el diseño y ejecución de la estrategia comercial vigente, dando soporte en el diseño y desarrollo de piezas publicitarias</t>
  </si>
  <si>
    <t>600-IP-0416-2024</t>
  </si>
  <si>
    <t>600-PS-1651-2024</t>
  </si>
  <si>
    <t>600-IP-0417-2024</t>
  </si>
  <si>
    <t>600-PS-1653-2024</t>
  </si>
  <si>
    <t>Prestación de servicios como apoyo a la gestión de la unidad de planeación y control comercial - análisis de reclamos y calidad de datos</t>
  </si>
  <si>
    <t>600-IP-0418-2024</t>
  </si>
  <si>
    <t>600-PS-1655-2024</t>
  </si>
  <si>
    <t>600-IP-0419-2024</t>
  </si>
  <si>
    <t>600-PS-1656-2024</t>
  </si>
  <si>
    <t>600-IP-0421-2024</t>
  </si>
  <si>
    <t>600-PS-1658-2024</t>
  </si>
  <si>
    <t>Prestación de servicios como apoyo a la gestión de la unidad de planeación y control comercial - análisis de información y normalización de inconsistencias</t>
  </si>
  <si>
    <t>600-IP-0422-2024</t>
  </si>
  <si>
    <t>600-PS-1659-2024</t>
  </si>
  <si>
    <t>600-IP-0423-2024</t>
  </si>
  <si>
    <t>600-PS-1660-2024</t>
  </si>
  <si>
    <t>600-IP-0425-2024</t>
  </si>
  <si>
    <t>600-PS-1662-2024</t>
  </si>
  <si>
    <t>600-IP-0426-2024</t>
  </si>
  <si>
    <t>600-PS-1663-2024</t>
  </si>
  <si>
    <t>600-IP-0427-2024</t>
  </si>
  <si>
    <t>600-PS-1664-2024</t>
  </si>
  <si>
    <t xml:space="preserve">MARIA DEL MAR LEON JIMENEZ </t>
  </si>
  <si>
    <t>Prestación de servicios profesionales como apoyo a la unidad de planeación y control comercial-análisis de información y normalización de inconsistencias</t>
  </si>
  <si>
    <t>600-IP-0428-2024</t>
  </si>
  <si>
    <t>600-PS-1665-2024</t>
  </si>
  <si>
    <t>Prestar servicios de apoyo a la gestión en el diseño y ejecución de la estrategia comercial vigente, dando soporte en labores de comercialización, ventas, posicionamiento, satisfacción del cliente y relaciones públicas</t>
  </si>
  <si>
    <t>600-IP-0420-2024</t>
  </si>
  <si>
    <t>600-PS-1657-2024</t>
  </si>
  <si>
    <t>Prestación de servicios profesionales como apoyo a la gestión de la unidad de planeación y control comercial -análisis de reclamos y ajustes</t>
  </si>
  <si>
    <t>600-IP-0424-2024</t>
  </si>
  <si>
    <t>600-PS-1661-2024</t>
  </si>
  <si>
    <t>600-IP-0471-2024</t>
  </si>
  <si>
    <t>600-PS-1801-2024</t>
  </si>
  <si>
    <t>MAGALY JULIET BANDERAS CARDENAS</t>
  </si>
  <si>
    <t>600-IP-0491-2024</t>
  </si>
  <si>
    <t>600-PS-1864-2024</t>
  </si>
  <si>
    <t>JENNIFER YULIANA LÓPEZ PUENTE</t>
  </si>
  <si>
    <t>Prestación de servicios profesionales de apoyo a la gestión de la Unidad De Planeación Y Control Comercial-análisis de información y normalización de inconsistencias</t>
  </si>
  <si>
    <t>600-IP-0520-2024</t>
  </si>
  <si>
    <t>600-PS-1962-2024</t>
  </si>
  <si>
    <t>CRISTHIAN DAVID GARCIA ARANGO</t>
  </si>
  <si>
    <t>600-IP-0525-2024</t>
  </si>
  <si>
    <t>600-PS-2004-2024</t>
  </si>
  <si>
    <t>CAROLINA HOYOS ARANGO</t>
  </si>
  <si>
    <t>600-IP-0511-2024</t>
  </si>
  <si>
    <t>600-PS-1925-2024</t>
  </si>
  <si>
    <t>JUAN CARLOS RUIZ MARÍN</t>
  </si>
  <si>
    <t>600-IP-0510-2024</t>
  </si>
  <si>
    <t>600-PS-1903-2024</t>
  </si>
  <si>
    <t xml:space="preserve">ALEXANDER VILLAQUIRAN OTALVARO </t>
  </si>
  <si>
    <t>PRESTAR SERVICIOS PROFESIONALES COMO APOYO A LA GESTIÓN DE LAS ACTIVIDADES DEL MERCADEO Y EJECUCIÓN DE PROYECTOS COMERCIALES.</t>
  </si>
  <si>
    <t>600-IP-0475-202</t>
  </si>
  <si>
    <t>600-PS-1786-2024</t>
  </si>
  <si>
    <t xml:space="preserve">FRANCY HELENA FAJARDO COGUA </t>
  </si>
  <si>
    <t>Prestación de Servicios de Apoyo al proceso de archivo de la Unidad de Atención Escrita</t>
  </si>
  <si>
    <t>600-IP-0105-2024</t>
  </si>
  <si>
    <t>600-PS-0188-2024</t>
  </si>
  <si>
    <t>ABRAHAM BOLAÑOS GARCES</t>
  </si>
  <si>
    <t>Prestación de Servicios Profesionales como apoyo a la gestión para el análisis y proyección de las respuestas a los derechos de petición y recursos que ingresen a la Unidad de Atención Escrita.</t>
  </si>
  <si>
    <t>600-IP-0091-2024</t>
  </si>
  <si>
    <t>600-PS-0174-2024</t>
  </si>
  <si>
    <t>ADEMIR BARBOSA GOMEZ</t>
  </si>
  <si>
    <t>600-IP-0055-2024</t>
  </si>
  <si>
    <t>600-PS-0139-2024</t>
  </si>
  <si>
    <t>ALEJANDRA ROCIO ALARCON MANCHOLA</t>
  </si>
  <si>
    <t>600-IP-0401-2024</t>
  </si>
  <si>
    <t>600-PS-1637-2024</t>
  </si>
  <si>
    <t>Prestación de servicios profesionales como apoyo a la gestión para el proceso de gestionar y tramitar todas las solicitudes presentadas y demas actividades de asistencia a la jefe de la unidad.</t>
  </si>
  <si>
    <t>600-IP-0095-2024</t>
  </si>
  <si>
    <t>600-PS-0178-2024</t>
  </si>
  <si>
    <t>ALEJANDRO VILLAY PEREIRA</t>
  </si>
  <si>
    <t>600-IP-0061-2024</t>
  </si>
  <si>
    <t>600-PS-0145-2024</t>
  </si>
  <si>
    <t>ANGELA MARIA ARAGON ORDOÑEZ</t>
  </si>
  <si>
    <t>Prestación de Servicios como apoyo a la gestión para el análisis y proyección de las respuestas a los derechos de petición que ingresen a la Unidad de Atención Escrita.</t>
  </si>
  <si>
    <t>600-IP-0054-2024</t>
  </si>
  <si>
    <t>600-PS-0138-2024</t>
  </si>
  <si>
    <t>ANGIE MARCELA SANCHEZ TORRES</t>
  </si>
  <si>
    <t>600-IP-0402-2024</t>
  </si>
  <si>
    <t>600-PS-1638-2024</t>
  </si>
  <si>
    <t>Prestación de servicios profesionales como apoyo a las actividades de planeación, presupuesto, contratación y seguimiento de los Contratos de Prestación de Servicios Persona Natural de la Gerencia De Área Comercial Y Gestión Al Cliente.</t>
  </si>
  <si>
    <t>600-IP-0049-2024</t>
  </si>
  <si>
    <t>600-PS-0133-2024</t>
  </si>
  <si>
    <t>ANGIE MERY SANCHEZ BORRERO</t>
  </si>
  <si>
    <t>600-IP-0403-2024</t>
  </si>
  <si>
    <t>600-PS-1639-2024</t>
  </si>
  <si>
    <t>600-IP-0084-2024</t>
  </si>
  <si>
    <t>600-PS-0168-2024</t>
  </si>
  <si>
    <t>ANNY MICHELLE CEPEDA BENAVIDES</t>
  </si>
  <si>
    <t>600-IP-0072-2024</t>
  </si>
  <si>
    <t>600-PS-0156-2024</t>
  </si>
  <si>
    <t>CAROLINA  HINCAPIE GARCIA</t>
  </si>
  <si>
    <t>600-IP-0099-2024</t>
  </si>
  <si>
    <t>600-PS-0182-2024</t>
  </si>
  <si>
    <t>COLOMBIA MARTINEZ ANACONA</t>
  </si>
  <si>
    <t>600-IP-0056-2024</t>
  </si>
  <si>
    <t>600-PS-0140-2024</t>
  </si>
  <si>
    <t>CRISTIAN FABIAN BURITICA HERRERA</t>
  </si>
  <si>
    <t>600-IP-0404-2024</t>
  </si>
  <si>
    <t>600-PS-1640-2024</t>
  </si>
  <si>
    <t>600-IP-0075-2024</t>
  </si>
  <si>
    <t>600-PS-0159-2024</t>
  </si>
  <si>
    <t xml:space="preserve">DANNY ALEXANDER MARTÍNEZ  </t>
  </si>
  <si>
    <t>600-IP-0062-2024</t>
  </si>
  <si>
    <t>600-PS-0146-2024</t>
  </si>
  <si>
    <t>DAVID PERDOMO QUINTERO</t>
  </si>
  <si>
    <t>Prestación de Servicios como apoyo a la gestión para el análisis y proyección de las respuestas a los derechos de petición que ingresen a la Unidad de Atención Escrita por los diferentes entes de control</t>
  </si>
  <si>
    <t>600-IP-0094-2024</t>
  </si>
  <si>
    <t>600-PS-0177-2024</t>
  </si>
  <si>
    <t>DIANA PATRICIA CORREA PALACIOS</t>
  </si>
  <si>
    <t>Prestación de Servicios como apoyo a la gestión para el análisis y proyección de las respuestas a los derechos de petición que ingresen a la Unidad de Atención Escrita por los diferentes entes de control y dar respuesta a los silencios administrativos positivos (SAP)</t>
  </si>
  <si>
    <t>600-IP-0529-2024</t>
  </si>
  <si>
    <t>600-PS-2012-2024</t>
  </si>
  <si>
    <t>Prestación de servicios técnicos en apoyo a la gestión en los procesos  de notificación, despacho, correspondencia y archivo de la Unidad de Atención Escrita</t>
  </si>
  <si>
    <t>600-IP-0102-2024</t>
  </si>
  <si>
    <t>600-PS-0185-2024</t>
  </si>
  <si>
    <t>DIEGO FERNANDO QUINCHIA VINASCO</t>
  </si>
  <si>
    <t>600-IP-0063-2024</t>
  </si>
  <si>
    <t>600-PS-0147-2024</t>
  </si>
  <si>
    <t>EDILMA ISABEL  JIMENEZ AVILA</t>
  </si>
  <si>
    <t>600-IP-0059-2024</t>
  </si>
  <si>
    <t>600-PS-0143-2024</t>
  </si>
  <si>
    <t>ESPERANZA CECILIA MURGUEITIO CARDOZO</t>
  </si>
  <si>
    <t>600-IP-0088-2024</t>
  </si>
  <si>
    <t>600-PS-0172-2024</t>
  </si>
  <si>
    <t>FABRIZIO EDUARDO PEÑA LUGO</t>
  </si>
  <si>
    <t>600-IP-0092-2024</t>
  </si>
  <si>
    <t>600-PS-0175-2024</t>
  </si>
  <si>
    <t>GILDARDO ALBERTO ORTIZ SANCHEZ</t>
  </si>
  <si>
    <t>600-IP-0083-2024</t>
  </si>
  <si>
    <t>600-PS-0167-2024</t>
  </si>
  <si>
    <t>GLORIA INES SANCHEZ MARIN</t>
  </si>
  <si>
    <t>600-IP-0073-2024</t>
  </si>
  <si>
    <t>600-PS-0157-2024</t>
  </si>
  <si>
    <t>GLORIA NANCY MARIN LADINO</t>
  </si>
  <si>
    <t>600-IP-0405-2024</t>
  </si>
  <si>
    <t>600-PS-1641-2024</t>
  </si>
  <si>
    <t>PRESTACIÓN DE SERVICIOS PROFESIONALES COMO APOYO A LA GESTIÓN PARA EL PROCESO DE GESTIONAR Y TRAMITAR TODAS LAS SOLICITUDES PRESENTADAS Y DEMAS ACTIVIDADES DE ASISTENCIA A LA JEFE DE LA UNIDAD.</t>
  </si>
  <si>
    <t>600-IP-0109-2024</t>
  </si>
  <si>
    <t>600-PS-0192-2024</t>
  </si>
  <si>
    <t>HAROLD DOMINGUEZ</t>
  </si>
  <si>
    <t>PRESTACIÓN DE SERVICIOS PROFESIONALES COMO APOYO A LA GESTIÓN PARA APOYAR Y COORDINAR  ACTIVIDADES DE LA  UNIDAD DE ATENCIÓN ESCRITA.</t>
  </si>
  <si>
    <t>600-IP-0082-2024</t>
  </si>
  <si>
    <t>600-PS-0166-2024</t>
  </si>
  <si>
    <t>HECTOR FABIO SIERRA GOMEZ</t>
  </si>
  <si>
    <t>600-IP-0103-2024</t>
  </si>
  <si>
    <t>600-PS-0186-2024</t>
  </si>
  <si>
    <t>INGRID JOHANNA RUIZ MARTINEZ</t>
  </si>
  <si>
    <t>600-IP-0096-2024</t>
  </si>
  <si>
    <t>600-PS-0179-2024</t>
  </si>
  <si>
    <t>JEFFERSON GORDILLO ARANGO</t>
  </si>
  <si>
    <t>600-IP-0052-2024</t>
  </si>
  <si>
    <t>600-PS-0136-2024</t>
  </si>
  <si>
    <t>JESUS DAVID VELEZ ARANGO</t>
  </si>
  <si>
    <t>600-IP-0064-2024</t>
  </si>
  <si>
    <t>600-PS-0148-2024</t>
  </si>
  <si>
    <t>JOAN MANUEL SOLIS HURTADO</t>
  </si>
  <si>
    <t>600-IP-0406-2024</t>
  </si>
  <si>
    <t>600-PS-1643-2024</t>
  </si>
  <si>
    <t>600-IP-0104-2024</t>
  </si>
  <si>
    <t>600-PS-0187-2024</t>
  </si>
  <si>
    <t>JOSE ELSON BEJARANO BEJARANO</t>
  </si>
  <si>
    <t>600-IP-0086-2024</t>
  </si>
  <si>
    <t>600-PS-0170-2024</t>
  </si>
  <si>
    <t>JOSE OMAR  BARCO COLORADO</t>
  </si>
  <si>
    <t>600-IP-0407-2024</t>
  </si>
  <si>
    <t>600-PS-1644-2024</t>
  </si>
  <si>
    <t>600-IP-0089-2024</t>
  </si>
  <si>
    <t>600-PS-0173-2024</t>
  </si>
  <si>
    <t>JUAN FERNANDO BURBANO ARANGO</t>
  </si>
  <si>
    <t>600-IP-0093-2024</t>
  </si>
  <si>
    <t>600-PS-0176-2024</t>
  </si>
  <si>
    <t>JUAN SEBASTIAN REINA HENAO</t>
  </si>
  <si>
    <t>600-IP-0065-2024</t>
  </si>
  <si>
    <t>600-PS-0149-2024</t>
  </si>
  <si>
    <t>JULIAN ANDRES MARTINEZ MUÑOZ</t>
  </si>
  <si>
    <t>600-IP-0053-2024</t>
  </si>
  <si>
    <t>600-PS-0137-2024</t>
  </si>
  <si>
    <t>KEIR MILNER CHARRÍA GARCÍA</t>
  </si>
  <si>
    <t>600-PS-1543-2024</t>
  </si>
  <si>
    <t>600-IP-0050-2024</t>
  </si>
  <si>
    <t>600-PS-0134-2024</t>
  </si>
  <si>
    <t>LADY LAURA CARDONA OSPINA</t>
  </si>
  <si>
    <t>600-IP-0078-2024</t>
  </si>
  <si>
    <t>600-PS-0162-2024</t>
  </si>
  <si>
    <t>LADY VANESSA ESPINOSA ARIZA</t>
  </si>
  <si>
    <t>600-IP-0081-2024</t>
  </si>
  <si>
    <t>600-PS-0165-2024</t>
  </si>
  <si>
    <t>LAURA CATALINA OVIEDO ARRIETA</t>
  </si>
  <si>
    <t>600-IP-0409-2024</t>
  </si>
  <si>
    <t>600-PS-1646-2024</t>
  </si>
  <si>
    <t>Prestación de Servicios  Profesionales como apoyo al proceso de notificación en todas las etapas en la Unidad de Atención Escrita</t>
  </si>
  <si>
    <t>600-IP-0097-2024</t>
  </si>
  <si>
    <t>600-PS-0180-2024</t>
  </si>
  <si>
    <t>LAURA VALENTINA RIVERA JIMENEZ</t>
  </si>
  <si>
    <t>600-IP-0076-2024</t>
  </si>
  <si>
    <t>600-PS-0160-2024</t>
  </si>
  <si>
    <t>LEYDI JOHANNA CARDONA RAIGOZA</t>
  </si>
  <si>
    <t>600-IP-0410-2024</t>
  </si>
  <si>
    <t>600-PS-1647-2024</t>
  </si>
  <si>
    <t>600-IP-0066-2024</t>
  </si>
  <si>
    <t>600-PS-0150-2024</t>
  </si>
  <si>
    <t>MARGARITA MARIA OCHOA ESCOBAR</t>
  </si>
  <si>
    <t>Prestación de Servicios Profesionales como apoyo a la gestión para el proceso de reparto de los derechos de peticion  recibidos en la Empresa por los diferentes canales de atención, por ser competencia de la Unidad Atención Escrita.</t>
  </si>
  <si>
    <t>600-IP-0077-2024</t>
  </si>
  <si>
    <t>600-PS-0161-2024</t>
  </si>
  <si>
    <t>MARIA EUGENIA  HERRERA  OROBIO</t>
  </si>
  <si>
    <t>600-IP-0087-2024</t>
  </si>
  <si>
    <t>600-PS-0171-2024</t>
  </si>
  <si>
    <t>MARTHA CECILIA ARBOLEDA CORAL</t>
  </si>
  <si>
    <t>600-IP-0069-2024</t>
  </si>
  <si>
    <t>600-PS-0153-2024</t>
  </si>
  <si>
    <t>MARY LUZ ORDOÑEZ GARCIA</t>
  </si>
  <si>
    <t>600-IP-0283-2024</t>
  </si>
  <si>
    <t>600-PS-0266-2024</t>
  </si>
  <si>
    <t>MIGUEL ÁNGEL GARCIA RIVERA</t>
  </si>
  <si>
    <t>600-IP-0106-2024</t>
  </si>
  <si>
    <t>600-PS-0189-2024</t>
  </si>
  <si>
    <t>MYRIAM CONSUELO PRADA</t>
  </si>
  <si>
    <t>600-IP-0068-2024</t>
  </si>
  <si>
    <t>600-PS-0152-2024</t>
  </si>
  <si>
    <t>NATALIA MAFLA RAMIREZ</t>
  </si>
  <si>
    <t>600-IP-0411-2024</t>
  </si>
  <si>
    <t>600-PS-1648-2024</t>
  </si>
  <si>
    <t>600-IP-0107-2024</t>
  </si>
  <si>
    <t>600-PS-0190-2024</t>
  </si>
  <si>
    <t>OSCAR ANTONIO VIDAL COLLAZOS</t>
  </si>
  <si>
    <t>600-IP-0057-2024</t>
  </si>
  <si>
    <t>600-PS-0141-2024</t>
  </si>
  <si>
    <t>PABLO ANDRÉS CASARAN HURTADO</t>
  </si>
  <si>
    <t>Prestación de Servicios como apoyo al proceso de notificación en todas las etapas en la Unidad de Atención Escrita</t>
  </si>
  <si>
    <t>600-IP-0079-2024</t>
  </si>
  <si>
    <t>600-PS-0163-2024</t>
  </si>
  <si>
    <t>PAULA ANDREA HINESTROZA MARTINEZ</t>
  </si>
  <si>
    <t>600-IP-0412-2024</t>
  </si>
  <si>
    <t>600-PS-1649-2024</t>
  </si>
  <si>
    <t>600-IP-0058-2024</t>
  </si>
  <si>
    <t>600-PS-0142-2024</t>
  </si>
  <si>
    <t>RONALDO VALENCIA VIDAL</t>
  </si>
  <si>
    <t>600-IP-0070-2024</t>
  </si>
  <si>
    <t>600-PS-0154-2024</t>
  </si>
  <si>
    <t>SHARON MONTENEGRO MORENO</t>
  </si>
  <si>
    <t>600-IP-0413-2024</t>
  </si>
  <si>
    <t>600-PS-1650-2024</t>
  </si>
  <si>
    <t>600-IP-0060-2024</t>
  </si>
  <si>
    <t>600-PS-0144-2024</t>
  </si>
  <si>
    <t>VANESSA NARANJO MARIN</t>
  </si>
  <si>
    <t>600-IP-0108-2024</t>
  </si>
  <si>
    <t>600-PS-0191-2024</t>
  </si>
  <si>
    <t>VILMA FATIMA OROZCO OSPINA</t>
  </si>
  <si>
    <t>600-IP-0415-2024</t>
  </si>
  <si>
    <t>600-PS-1654-2024</t>
  </si>
  <si>
    <t>600-IP-0098-2024</t>
  </si>
  <si>
    <t>600-PS-0181-2024</t>
  </si>
  <si>
    <t>VIVIAN ANDREA ORTIZ RENDON</t>
  </si>
  <si>
    <t>600-IP-0071-2024</t>
  </si>
  <si>
    <t>600-PS-0155-2024</t>
  </si>
  <si>
    <t>VIVIANA CRUZ CISNEROS</t>
  </si>
  <si>
    <t>600-IP-0085-2024</t>
  </si>
  <si>
    <t>600-PS-0169-2024</t>
  </si>
  <si>
    <t>WILLIAM OSORIO QUINTERO</t>
  </si>
  <si>
    <t>600-IP-0080-2024</t>
  </si>
  <si>
    <t>600-PS-0164-2024</t>
  </si>
  <si>
    <t>YANETH GRIJALBA FERNANDEZ</t>
  </si>
  <si>
    <t>600-IP-0535-2024</t>
  </si>
  <si>
    <t>600-PS-2072-2024</t>
  </si>
  <si>
    <t>600-IP-0051-2024</t>
  </si>
  <si>
    <t>600-PS-0135-2024</t>
  </si>
  <si>
    <t>YANETH MARCELA ANGULO VIVEROS</t>
  </si>
  <si>
    <t>600-IP-0067-2024</t>
  </si>
  <si>
    <t>600-PS-0151-2024</t>
  </si>
  <si>
    <t>YONATAN JAIMES TIQUE</t>
  </si>
  <si>
    <t>600-IP-0100-2024</t>
  </si>
  <si>
    <t>600-PS-0183-2024</t>
  </si>
  <si>
    <t>YULI CAROLINA RAMIREZ</t>
  </si>
  <si>
    <t>600-IP-0101-2024</t>
  </si>
  <si>
    <t>600-PS-0184-2024</t>
  </si>
  <si>
    <t>YULIETH MUÑOZ</t>
  </si>
  <si>
    <t>600-IP-0074-2024</t>
  </si>
  <si>
    <t>600-PS-0158-2024</t>
  </si>
  <si>
    <t>ZAMIR HERNAN MENESES MUÑOZ</t>
  </si>
  <si>
    <t>600-IP-0322-2024</t>
  </si>
  <si>
    <t>600-PS-0922-2024</t>
  </si>
  <si>
    <t>STEFANIA JARAMILLO DIAZ</t>
  </si>
  <si>
    <t>Prestación de servicios profesionales como apoyo a la gestión para el proceso de gestionar y tramitar todas las solicitudes presentadas y demás actividades de asistencia a la jefe de la unidad</t>
  </si>
  <si>
    <t>600-IP-0414-2024</t>
  </si>
  <si>
    <t>600-PS-1652-2024</t>
  </si>
  <si>
    <t>600-IP-0323-2024</t>
  </si>
  <si>
    <t>600-PS-0923-2024</t>
  </si>
  <si>
    <t>GABRIEL FERNANDO SALCEDO GIRON</t>
  </si>
  <si>
    <t>600-IP-0400-2024</t>
  </si>
  <si>
    <t>600-PS-1636-2024</t>
  </si>
  <si>
    <t>600-IP-0334-2024</t>
  </si>
  <si>
    <t>600-PS-1013-2024</t>
  </si>
  <si>
    <t xml:space="preserve">EDGAR DAVID GOMEZ HOYOS </t>
  </si>
  <si>
    <t>600-IP-0335-2024</t>
  </si>
  <si>
    <t>600-PS-1014-2024</t>
  </si>
  <si>
    <t>DAZLY BRIYITH TORRES RUIZ</t>
  </si>
  <si>
    <t>600-IP-0336-2024</t>
  </si>
  <si>
    <t>600-PS-1015-2024</t>
  </si>
  <si>
    <t>MARIA FERNANDA DONCEL FIGUEROA</t>
  </si>
  <si>
    <t>600-IP-0337-2024</t>
  </si>
  <si>
    <t>600-PS-1073-2024</t>
  </si>
  <si>
    <t>VANESA MARÍA NATALIA CORDERO MORA</t>
  </si>
  <si>
    <t>600-IP-0338-2024</t>
  </si>
  <si>
    <t>600-PS-1074-2024</t>
  </si>
  <si>
    <t>MARÍA ALEJANDRA ASTORQUIZA VITERI</t>
  </si>
  <si>
    <t>600-IP-0339-2024</t>
  </si>
  <si>
    <t>600-PS-1075-2024</t>
  </si>
  <si>
    <t>LUISA MARIA LOPEZ CAICEDO</t>
  </si>
  <si>
    <t>600-IP-0340-2024</t>
  </si>
  <si>
    <t>600-PS-1076-2024</t>
  </si>
  <si>
    <t>MAURICIO JOSE LEMOS IDROBO</t>
  </si>
  <si>
    <t xml:space="preserve">600-IP-0343-2024 </t>
  </si>
  <si>
    <t>600-PS-1098-2024</t>
  </si>
  <si>
    <t>GLORIA ALICIA ROSERO OLIVEROS</t>
  </si>
  <si>
    <t>Prestación de servicios como apoyo a la gestión para el análisis y proyección de las respuestas a los derechos de petición y recursos que ingresen a la Unidad de Atención Escrita.</t>
  </si>
  <si>
    <t xml:space="preserve">600-IP-0348-2024 </t>
  </si>
  <si>
    <t>600-PS-1102-2024</t>
  </si>
  <si>
    <t>MALORY LISETH BORJA LARGACHA</t>
  </si>
  <si>
    <t>Prestación de servicios de apoyo al proceso de notificación y archivo de la Unidad de Atención Escrita</t>
  </si>
  <si>
    <t>600-IP-0349-2024</t>
  </si>
  <si>
    <t>600-PS-1099-2024</t>
  </si>
  <si>
    <t>MILDRED LILIANA PEREZ CASTRO</t>
  </si>
  <si>
    <t>600-IP-0351-2024</t>
  </si>
  <si>
    <t>600-PS-1115-2024</t>
  </si>
  <si>
    <t>YESICA FERNANDA ZAPATA APONZA</t>
  </si>
  <si>
    <t xml:space="preserve">600-IP-0357-2024 </t>
  </si>
  <si>
    <t>600-PS-1175-2024</t>
  </si>
  <si>
    <t>DANIELA LÓPEZ HERNÁNDEZ</t>
  </si>
  <si>
    <t xml:space="preserve">600-IP-0365-2024 </t>
  </si>
  <si>
    <t>600-PS-1176-2024</t>
  </si>
  <si>
    <t>MÓNICA VELASCO SABID</t>
  </si>
  <si>
    <t xml:space="preserve">600-IP-0356-2024 </t>
  </si>
  <si>
    <t>600-PS-1186-2024</t>
  </si>
  <si>
    <t>CARLOS EDUARDO TRUJILLO CORRAL</t>
  </si>
  <si>
    <t xml:space="preserve">600-IP-0375-2024 </t>
  </si>
  <si>
    <t>600-PS-1506-2024</t>
  </si>
  <si>
    <t>SANDRA MILENA CARDONA</t>
  </si>
  <si>
    <t xml:space="preserve">600-IP-0380-2024 </t>
  </si>
  <si>
    <t>600-PS-1542-2024</t>
  </si>
  <si>
    <t>VICTOR HUGO VARÓN ACOSTA</t>
  </si>
  <si>
    <t xml:space="preserve">600-IP-0381-2024 </t>
  </si>
  <si>
    <t>KATHERIN GICELLA SILVA ARROYO</t>
  </si>
  <si>
    <t xml:space="preserve">600-IP-0382-2024 </t>
  </si>
  <si>
    <t>600-PS-1544-2024</t>
  </si>
  <si>
    <t>SANTIAGO GÓMEZ MONTAÑO</t>
  </si>
  <si>
    <t xml:space="preserve">600-IP-0394-2024 </t>
  </si>
  <si>
    <t>600-PS-1602-2024</t>
  </si>
  <si>
    <t>CARLOS EDUARDO REINA SAMBONI</t>
  </si>
  <si>
    <t xml:space="preserve">600-IP-0395-2024 </t>
  </si>
  <si>
    <t>600-PS-1604-2024</t>
  </si>
  <si>
    <t>ANDRES EDUARDO GUERRERO MEZA</t>
  </si>
  <si>
    <t xml:space="preserve">600-IP-0396-2024 </t>
  </si>
  <si>
    <t>600-PS-1607-2024</t>
  </si>
  <si>
    <t>EDGAR RIVAS LOZANO</t>
  </si>
  <si>
    <t>600-IP-0462-2024</t>
  </si>
  <si>
    <t>600-PS-1787-2024</t>
  </si>
  <si>
    <t>HAROLD ANDRES MONCAYO ORDOÑEZ</t>
  </si>
  <si>
    <t>600-IP-0463-2024</t>
  </si>
  <si>
    <t>600-PS-1788-2024</t>
  </si>
  <si>
    <t>BEATRIZ EUGENIA TORRES LOZANO</t>
  </si>
  <si>
    <t>600-IP-0464-2024</t>
  </si>
  <si>
    <t>600-PS-1789-2024</t>
  </si>
  <si>
    <t>LUCERO DOMINGUEZ GOMEZ</t>
  </si>
  <si>
    <t>600-IP-0465-2024</t>
  </si>
  <si>
    <t>600-PS-1790-2024</t>
  </si>
  <si>
    <t>JANETHYS ALEXANDRA LOZANO MOSQUERA</t>
  </si>
  <si>
    <t>600-IP-0466-2024</t>
  </si>
  <si>
    <t>600-PS-1791-2024</t>
  </si>
  <si>
    <t>JOHN STEVENSON GOMEZ RIAÑO</t>
  </si>
  <si>
    <t>600-IP-0467-2024</t>
  </si>
  <si>
    <t>600-PS-1792-2024</t>
  </si>
  <si>
    <t>SANDRA LILIANA GUAPACHA GUARNIZO</t>
  </si>
  <si>
    <t>600-IP-0468-2024</t>
  </si>
  <si>
    <t>600-PS-1793-2024</t>
  </si>
  <si>
    <t xml:space="preserve"> JOSE DAVID TAPIERO QUIÑONES</t>
  </si>
  <si>
    <t>600-IP-0493-2024</t>
  </si>
  <si>
    <t>600-PS-1866-2024</t>
  </si>
  <si>
    <t>MARIA DEL PILAR CABRERA FRANCO</t>
  </si>
  <si>
    <t>600-IP-0494-2024</t>
  </si>
  <si>
    <t>600-PS-1867-2024</t>
  </si>
  <si>
    <t>DANIEL ALBERTO LEDESMA PEREA</t>
  </si>
  <si>
    <t>600-IP-0495-2024</t>
  </si>
  <si>
    <t>600-PS-1868-2024</t>
  </si>
  <si>
    <t>ANDRÉS FELIPE TRUJILLO GARCÍA</t>
  </si>
  <si>
    <t>600-IP-0502-2024</t>
  </si>
  <si>
    <t>600-PS-1904-2024</t>
  </si>
  <si>
    <t>MAGDA LORENA MANYOMA NAVIA</t>
  </si>
  <si>
    <t>600-IP-0503-2024</t>
  </si>
  <si>
    <t>600-PS-1905-2024</t>
  </si>
  <si>
    <t xml:space="preserve"> DAYHI ALEXANDER LIZALDA PELAEZ</t>
  </si>
  <si>
    <t>600-IP-0504-2024</t>
  </si>
  <si>
    <t>600-PS-1906-2024</t>
  </si>
  <si>
    <t>ALVARO JULIO YELA QUIÑONES</t>
  </si>
  <si>
    <t>600-IP-0505-2024</t>
  </si>
  <si>
    <t>600-PS-1907-2024</t>
  </si>
  <si>
    <t>ANDRES FELIPE SCARPETTA RODRIGUEZ</t>
  </si>
  <si>
    <t>600-IP-0507-2024</t>
  </si>
  <si>
    <t>600-PS-1908-2024</t>
  </si>
  <si>
    <t>NICOLAS FLOREZ TOBAR</t>
  </si>
  <si>
    <t>600-IP-0509-2024</t>
  </si>
  <si>
    <t>600-PS-1926-2024</t>
  </si>
  <si>
    <t>BILLY DAMIAN IBARGUEN OBREGON</t>
  </si>
  <si>
    <t>Prestación de servicios como apoyo a la gestión para el análisis y proyección de las respuestas a los derechos de petición y recursos que ingresen a la Unidad de Atención Escrita</t>
  </si>
  <si>
    <t>600-IP-0512-2024</t>
  </si>
  <si>
    <t>600-PS-1927-2024</t>
  </si>
  <si>
    <t>GINA MARCELA VARELA SÁNCHEZ</t>
  </si>
  <si>
    <t>600-IP-0514-2024</t>
  </si>
  <si>
    <t>600-PS-1937-2024</t>
  </si>
  <si>
    <t>GLORIA MARGARITA ANGULO MONTAÑO</t>
  </si>
  <si>
    <t>600-IP-0519-2024</t>
  </si>
  <si>
    <t>600-PS-1963-2024</t>
  </si>
  <si>
    <t>NELLY MORALES MINA</t>
  </si>
  <si>
    <t>600-IP-0523-2024</t>
  </si>
  <si>
    <t>600-PS-2005-2024</t>
  </si>
  <si>
    <t>ORLANDO GÓMEZ RIVERA</t>
  </si>
  <si>
    <t>600-IP-0521-2024</t>
  </si>
  <si>
    <t>600-PS-2006-2024</t>
  </si>
  <si>
    <t>LUISA FERNANDA ORTIZ MUÑOZ</t>
  </si>
  <si>
    <t>600-IP-0522-2024</t>
  </si>
  <si>
    <t>600-PS-2007-2024</t>
  </si>
  <si>
    <t>NAZLY MINA MOSQUERA</t>
  </si>
  <si>
    <t>600-IP-0534-2024</t>
  </si>
  <si>
    <t>600-PS-2071-2024</t>
  </si>
  <si>
    <t>600-IP-0506-2024</t>
  </si>
  <si>
    <t>600-PS-2073-2024</t>
  </si>
  <si>
    <t>MATEO ANDRÉS HOLGUIN GUAPACHA</t>
  </si>
  <si>
    <t xml:space="preserve">PRESTACIÓN DE SERVICIOS PROFESIONALES DE ASESORÍA EN LA EJECUCIÓN Y GESTIÓN DEL ABASTECIMIENTO EMPRESARIAL EN LAS ETAPAS DE PLANEACIÓN, PRECONTRACTUAL, CONTRACTUAL Y POST- CONTRACTUAL EN LA GERENCIA DE ÁREA DE ABASTECIMIENTO EMPRESARIAL DE EMCALI E.I.C.E E.S.P.
</t>
  </si>
  <si>
    <t>900-IP-0001-2023</t>
  </si>
  <si>
    <t>Prestación de Servicios</t>
  </si>
  <si>
    <t>900-PS-000136-2023</t>
  </si>
  <si>
    <t>AYDEE SELENY OVALLE</t>
  </si>
  <si>
    <t>ene</t>
  </si>
  <si>
    <t>abr</t>
  </si>
  <si>
    <t>PRESTACION DE SERVICIOS DE APOYO A LA GESTIÓN  EN ACTIVIDADES ADMINISTRATIVAS DE LA GERENCIA DE AREA DE ABASTECIMIENTO EMPRESARIAL DE EMCALI EICE ESP</t>
  </si>
  <si>
    <t>900-IP-0001-2024</t>
  </si>
  <si>
    <t>PRESTACION DE SERVICIOS</t>
  </si>
  <si>
    <t>900-PS-0450-2024</t>
  </si>
  <si>
    <t>MONICA D´HARO BURGOS</t>
  </si>
  <si>
    <t>900-IP-0002-2024</t>
  </si>
  <si>
    <t>900-PS-0457-2024</t>
  </si>
  <si>
    <t>VIVIANA SALDARRIAGA JORDAN</t>
  </si>
  <si>
    <t>PRESTACIÓN DE SERVICIOS PROFESIONALES PARA BRINDAR SOPORTE JURIDICO, EN ACTIVIDADES RELACIONADAS A LA GERENCIA DE AREA DE ABASTECIMIENTO EMPRESARIAL DE  EMCALI E.I.C.E E.S.P</t>
  </si>
  <si>
    <t>900-IP-0003-2024</t>
  </si>
  <si>
    <t>900-PS-0451-2024</t>
  </si>
  <si>
    <t>JUAN DAVID GOMEZ</t>
  </si>
  <si>
    <t>PRESTACIÓN DE SERVICIOS DE APOYO A LA GESTIÓN PARA BRINDAR SOPORTE TÉCNICO, EN ACTIVIDADES RELACIONADAS A LA GERENCIA DE AREA DE ABASTECIMIENTO EMPRESARIAL DE  EMCALI E.I.C.E E.S.P</t>
  </si>
  <si>
    <t>900-IP-0004-2024</t>
  </si>
  <si>
    <t>900-PS-0452-2024</t>
  </si>
  <si>
    <t>JULIO CESAR ERAZO</t>
  </si>
  <si>
    <t>PRESTACIÓN DE SERVICIOS PROFESIONALES ESPECIALIZADOS PARA EL MEJORAMIENTO DE LA EFICIENCIA ADMINISTRATIVA Y  GESTION DE CONCEPTOS EN MATERIA CONTRACTUAL, EN ACTIVIDADES RELACIONADAS A LA GERENCIA DE AREA DE ABASTECIMIENTO EMPRESARIAL DE  EMCALI E.I.C.E E.S.P</t>
  </si>
  <si>
    <t>900-IP-0005-2024</t>
  </si>
  <si>
    <t>900-PS-0652-2024</t>
  </si>
  <si>
    <t>WILLIAM RENE RONCANCIO BOHORQUEZ</t>
  </si>
  <si>
    <t>PRESTACIÓN DE SERVICIOS PROFESIONALES ESPECIALIZADOS EN EL CONTROL  LEGAL Y SEGUIMIENTO CONTRACTUAL DE LOS PROCESOS DE SELECCIÓN DE CONTRATISTAS GESTIONADOS EN LA GERENCIA DE AREA DE ABASTECIMIENTO EMPRESARIAL DE  EMCALI E.I.C.E E.S.P</t>
  </si>
  <si>
    <t>900-IP-0006-2024</t>
  </si>
  <si>
    <t>900-PS-0653-2024</t>
  </si>
  <si>
    <t>ZULMA ANDREA LEON NUÑEZ</t>
  </si>
  <si>
    <t>PRESTACIÓN DE SERVICIOS PROFESIONALES PARA BRINDAR SOPORTE JURIDICO Y CONTROL DISCIPLINARIO, EN ACTIVIDADES RELACIONADAS A LA GERENCIA DE AREA DE ABASTECIMIENTO EMPRESARIAL DE  EMCALI E.I.C.E E.S.P</t>
  </si>
  <si>
    <t>900-IP-0007-2024</t>
  </si>
  <si>
    <t>900-PS-0453-2024</t>
  </si>
  <si>
    <t>YASMIN ESPINOSA UNGRÍA</t>
  </si>
  <si>
    <t>PRESTACIÓN DE SERVICIOS PROFESIONALES PARA BRINDAR SOPORTE EN LAS ACTIVIDADES RELACIONADAS AL SISTEMA DE GESTION DE CALIDAD Y PLANES DE MEJORAMIENTOS DE LA GERENCIA DE AREA DE ABASTECIMIENTO EMPRESARIAL DE  EMCALI E.I.C.E E.S.P</t>
  </si>
  <si>
    <t>900-IP-0008-2024</t>
  </si>
  <si>
    <t>900-PS-0454-2024</t>
  </si>
  <si>
    <t>CARLOS ANDRES TELLEZ MONDRAGON</t>
  </si>
  <si>
    <t>PRESTACION DE SERVICIOS PARA REALIZAR ACTIVIDADES DE SEGUIMIENTO Y CONTROL DE LA GERENCIA DE AREA DE ABASTECIMIENTO EMPRESARIAL DE EMCALI EICE ESP</t>
  </si>
  <si>
    <t>900-IP-0009-2024</t>
  </si>
  <si>
    <t>900-PS-0455-2024</t>
  </si>
  <si>
    <t>YESENIA BURBANO CARVAJAL</t>
  </si>
  <si>
    <t>PRESTACIÓN DE SERVICIOS PROFESIONALES PARA BRINDAR SOPORTE, EN LAS ACTIVIDADES RELACIONADAS DE LA GERENCIA DE AREA DE ABASTECIMIENTO EMPRESARIAL DE  EMCALI E.I.C.E E.S.P</t>
  </si>
  <si>
    <t>900-IP-0013-2024</t>
  </si>
  <si>
    <t>900-PS-0950-2024</t>
  </si>
  <si>
    <t>EDER RODRIGUEZ QUIÑONEZ</t>
  </si>
  <si>
    <t>PRESTACIÓN DE SERVICIOS PROFESIONALES PARA BRINDAR SOPORTE EN LAS ACTIVIDADES RELACIONADAS DE LA GERENCIA DE AREA DE ABASTECIMIENTO EMPRESARIAL DE  EMCALI E.I.C.E E.S.P</t>
  </si>
  <si>
    <t>900-IP-0010-2024</t>
  </si>
  <si>
    <t>900-PS-0948-2024</t>
  </si>
  <si>
    <t>DIANA ANDREA HENAO OSORIO</t>
  </si>
  <si>
    <t>PRESTACIÓN DE SERVICIOS PROFESIONALES PARA BRINDAR SOPORTE TÉCNICO, EN LAS ACTIVIDADES RELACIONADAS DE LA GERENCIA DE AREA DE ABASTECIMIENTO EMPRESARIAL DE  EMCALI E.I.C.E E.S.P</t>
  </si>
  <si>
    <t>900-IP-0011-2024</t>
  </si>
  <si>
    <t>900-PS-0949-2024</t>
  </si>
  <si>
    <t>JHON JAIRO CARDONA VELEZ</t>
  </si>
  <si>
    <t>PRESTACIÓN DE SERVICIOS DE APOYO A LA GESTIÓN PARA BRINDAR SOPORTE EN ACTIVIDADES RELACIONADAS A LA GERENCIA DE AREA DE ABASTECIMIENTO EMPRESARIAL DE  EMCALI E.I.C.E E.S.P</t>
  </si>
  <si>
    <t>900-IP-0015-2024</t>
  </si>
  <si>
    <t>900-PS-0994-2024</t>
  </si>
  <si>
    <t>GIANCARLO DUQUE CRUZ</t>
  </si>
  <si>
    <t>PRESTACION DE SERVICIOS DE APOYO A LA GESTIÓN, EN LOS PROCESOS ADMINISTRATIVOS DE LA GERENCIA DE ÁREA DE ABASTECIMIENTO EMPRESARIAL DE EMCALI EICE ESP.</t>
  </si>
  <si>
    <t>900-IP-0019-2024</t>
  </si>
  <si>
    <t>900-PS-0952-2024</t>
  </si>
  <si>
    <t>ELIZABETH VASQUEZ CHAVARRO</t>
  </si>
  <si>
    <t>900-IP-0020-2024</t>
  </si>
  <si>
    <t>900-PS-0954-2024</t>
  </si>
  <si>
    <t>ANDRES FERNANDO IDARRAGA ASTAIZA</t>
  </si>
  <si>
    <t>900-IP-0018-2024</t>
  </si>
  <si>
    <t>900-PS-0958-2024</t>
  </si>
  <si>
    <t>MARIA FERNANDA ALVAREZ GIRALDO</t>
  </si>
  <si>
    <t>900-IP-0017-2024</t>
  </si>
  <si>
    <t>900-PS-0951-2024</t>
  </si>
  <si>
    <t>RAFAEL GONZALEZ VASQUEZ</t>
  </si>
  <si>
    <t>900-IP-0014-2024</t>
  </si>
  <si>
    <t>900-PS-0962-2024</t>
  </si>
  <si>
    <t>DANIELA OCAMPO HERNANDEZ</t>
  </si>
  <si>
    <t>PRESTACIÓN DE SERVICIOS PROFESIONALES PARA BRINDAR SOPORTE EN ACTIVIDADES RELACIONADAS A LA GERENCIA DE AREA DE ABASTECIMIENTO EMPRESARIAL DE  EMCALI E.I.C.E E.S.P</t>
  </si>
  <si>
    <t>900-IP-0022-2024</t>
  </si>
  <si>
    <t>900-PS-0959-2024</t>
  </si>
  <si>
    <t>LINA MARCELA ECHAVARRIA</t>
  </si>
  <si>
    <t>PRESTACIÓN DE SERVICIOS DE APOYO A LA GESTIÓN PARA BRINDAR SOPORTE ASISTENCIAL, EN ACTIVIDADES RELACIONADAS A LA GERENCIA DE AREA DE ABASTECIMIENTO EMPRESARIAL DE  EMCALI E.I.C.E E.S.P</t>
  </si>
  <si>
    <t>900-IP-0021-2024</t>
  </si>
  <si>
    <t>900-PS-0979-2024</t>
  </si>
  <si>
    <t>ALEJANDRO GOMEZ LLANTEN</t>
  </si>
  <si>
    <t>PRESTACIÓN DE SERVICIOS PROFESIONALES PARA BRINDAR SOPORTE EN LAS ACTIVIDADES RELACIONADAS AL SISTEMA DE GESTION DE CALIDAD Y PLANES DE ACCIÓN DE LA GERENCIA DE AREA DE ABASTECIMIENTO EMPRESARIAL DE  EMCALI E.I.C.E E.S.P</t>
  </si>
  <si>
    <t>900-IP-0023-2024</t>
  </si>
  <si>
    <t>900-PS-0980-2024</t>
  </si>
  <si>
    <t>BLANCA DORIS ORDOÑEZ</t>
  </si>
  <si>
    <t>PRESTACIÓN DE SERVICIOS PROFESIONALES PARA BRINDAR SOPORTE, EN ACTIVIDADES RELACIONADAS A LA GERENCIA DE ÁREA DE ABASTECIMIENTO EMPRESARIAL DE  EMCALI E.I.C.E E.S.P</t>
  </si>
  <si>
    <t>900-IP-0026-2024</t>
  </si>
  <si>
    <t>900-PS-1067-2024</t>
  </si>
  <si>
    <t>JUAN CARLOS CUADRO PORTILLO</t>
  </si>
  <si>
    <t>900-IP-0027-2024</t>
  </si>
  <si>
    <t>900-PS-1077-2024</t>
  </si>
  <si>
    <t>JOSE FERNANDO VIDARTE LOZANO</t>
  </si>
  <si>
    <t>900-IP-0028-2024</t>
  </si>
  <si>
    <t>900-PS-1069-2024</t>
  </si>
  <si>
    <t>KAREN ANDREA ZAPATA AMU</t>
  </si>
  <si>
    <t>PRESTACIÓN DE SERVICIOS DE APOYO A LA GESTIÓN PARA BRINDAR SOPORTE EN ACTIVIDADES RELACIONADAS A LA GERENCIA DE ÁREA DE ABASTECIMIENTO EMPRESARIAL DE  EMCALI E.I.C.E E.S.P</t>
  </si>
  <si>
    <t>900-IP-0012-2024</t>
  </si>
  <si>
    <t>900-PS-1071-2024</t>
  </si>
  <si>
    <t>JUAN DAVID MONTOYA MARIN</t>
  </si>
  <si>
    <t>900-IP-0029-2024</t>
  </si>
  <si>
    <t>900-PS-1070-2024</t>
  </si>
  <si>
    <t>CHRISTIAN GONZALEZ ROJAS</t>
  </si>
  <si>
    <t>PRESTACIÓN DE SERVICIOS PROFESIONALES ESPECIALIZADOS PARA EL ACOMPAÑAMIENTO EN MATERIA DE PLANEACION ESTRATEGICA DEL ABASTECIMIENTO EMPRESARIAL, CON EL FIN DE GENERAR ESTRATEGIAS EMPRESARIALES PARA LA MEJORA CONTINUA EN LOS PROCESOS DE CONTRATACIÓN DE EMCALI E.I.C.E.E.S.P</t>
  </si>
  <si>
    <t>900-IP-0031-2024</t>
  </si>
  <si>
    <t>900-PS-1020-2024</t>
  </si>
  <si>
    <t>LADY ANGELICA MORA ALVARADO</t>
  </si>
  <si>
    <t>900-IP-0033-2024</t>
  </si>
  <si>
    <t>900-PS-1068-2024</t>
  </si>
  <si>
    <t>LESLIE VANESSA SOLANO</t>
  </si>
  <si>
    <t>PRESTACIÓN DE SERVICIOS PROFESIONALES PARA BRINDAR SOPORTE JURÍDICO, EN ACTIVIDADES RELACIONADAS A LA GERENCIA DE ÁREA DE ABASTECIMIENTO EMPRESARIAL DE  EMCALI E.I.C.E E.S.P</t>
  </si>
  <si>
    <t>900-IP-0032-2024</t>
  </si>
  <si>
    <t>900-PS-1109-2024</t>
  </si>
  <si>
    <t>DIANA SOFIA GOMEZ</t>
  </si>
  <si>
    <t>900-IP-0030-2024</t>
  </si>
  <si>
    <t>900-PS-1110-2024</t>
  </si>
  <si>
    <t>LUIS LEONARDO NARANJO ESTRADA</t>
  </si>
  <si>
    <t>900-IP-0041-2024</t>
  </si>
  <si>
    <t>900-PS-1111-2024</t>
  </si>
  <si>
    <t>CRISTHIAN ANDRES CARABALI RIZO</t>
  </si>
  <si>
    <t>900-IP-0016-2024</t>
  </si>
  <si>
    <t>900-PS-1152-2024</t>
  </si>
  <si>
    <t>YILWER ARTEAGA JIMENEZ</t>
  </si>
  <si>
    <t>900-IP-0054-2024</t>
  </si>
  <si>
    <t>900-PS-1189-2024</t>
  </si>
  <si>
    <t>SEBASTIAN BUITRAGO HERNANDEZ</t>
  </si>
  <si>
    <t>PRESTACIÓN DE SERVICIOS DE APOYO A LA GESTIÓN EN LA GENERACIÓN Y TRANSMISIÓN DE INFORMACIÓN ASOCIADA A LOS PROCESOS Y ESTRATÉGICAS DE ABASTECIMIENTO DE LA GERENCIA DE ABASTECIMIENTO EMPRESARIAL – GAE, DE MANERA COORDINADA CON EL ÁREA DE COMUNICACIONES DEL EMCALI E.I.C.E. E.S.P.</t>
  </si>
  <si>
    <t>900-IP-0055-2024</t>
  </si>
  <si>
    <t>900-PS-1188-2024</t>
  </si>
  <si>
    <t>MARIA JULIANA CACERES APONTE</t>
  </si>
  <si>
    <t>900-IP-0060-2024</t>
  </si>
  <si>
    <t>900-PS-1240-2024</t>
  </si>
  <si>
    <t>VANESSA ANGULO CORTÉS</t>
  </si>
  <si>
    <t>PRESTACIÓN DE SERVICIOS PROFESIONALES, PARA LA REALIZACIÓN DE ACTIVIDADES JURÍDICAS, EN RELACIÓN A LOS PROCESOS DE CONTRATACIÓN A CARGO GERENCIA DE ABASTECIMIENTO EMPRESARIAL DE EMCALI E.I.C.E E.S.P.</t>
  </si>
  <si>
    <t>900-IP-0061-2024</t>
  </si>
  <si>
    <t>900-PS-1239-2024</t>
  </si>
  <si>
    <t>ZULMA XIMENA VARGAS SALAMANCA</t>
  </si>
  <si>
    <t>900-IP-0062-2024</t>
  </si>
  <si>
    <t>900-PS-1241-2024</t>
  </si>
  <si>
    <t>NATALY PACHON ALVAREZ</t>
  </si>
  <si>
    <t>900-IP-0086-2024</t>
  </si>
  <si>
    <t>900-PS-1577-2024</t>
  </si>
  <si>
    <t>NATALIA MORALES LÓPEZ</t>
  </si>
  <si>
    <t>900-IP-0082-2024</t>
  </si>
  <si>
    <t>900-PS-1576-2024</t>
  </si>
  <si>
    <t>DARÍO FERNANDO NARVÁEZ DORADO</t>
  </si>
  <si>
    <t>900-PS-1578-2024</t>
  </si>
  <si>
    <t>ANGELA MARCELA AVILA GONZALEZ</t>
  </si>
  <si>
    <t>PRESTACIÓN DE SERVICIOS PROFESIONALES PARA BRINDAR SOPORTE EN ACTIVIDADES RELACIONADAS A LA GERENCIA DE ÁREA DE ABASTECIMIENTO EMPRESARIAL DE  EMCALI E.I.C.E E.S.P</t>
  </si>
  <si>
    <t>900-IP-0096-2024</t>
  </si>
  <si>
    <t>900-PS-1890-2024</t>
  </si>
  <si>
    <t>NINI JOHANA SOTO ORTIZ</t>
  </si>
  <si>
    <t>900-IP-0098-2024</t>
  </si>
  <si>
    <t>900-PS-1863-2024</t>
  </si>
  <si>
    <t>OLGA LUCIA OLIVOS LLOREDA</t>
  </si>
  <si>
    <t>900-IP-0099-2024</t>
  </si>
  <si>
    <t>900-PS-1811-2024</t>
  </si>
  <si>
    <t>LAURA MORENO ESCANDON</t>
  </si>
  <si>
    <t>PRESTACIÓN DE SERVICIOS PROFESIONALES PARA BRINDAR SOPORTE EN LA REVISIÓN CONTRACTUAL DE LOS PROCESOS DE SELECCIÓN DE CONTRATISTA GESTIONADOS EN LA GERENCIA DE ÁREA DE ABASTECIMIENTO EMPRESARIAL DE  EMCALI E.I.C.E E.S.P</t>
  </si>
  <si>
    <t>900-IP-0100-2024</t>
  </si>
  <si>
    <t>900-PS-1891-2024</t>
  </si>
  <si>
    <t>LISA MABEL VASQUEZ MINA</t>
  </si>
  <si>
    <t>900-IP-0101-2024</t>
  </si>
  <si>
    <t>900-PS-1817-2024</t>
  </si>
  <si>
    <t>JUAN CARLOS PERLAZA BONILLA</t>
  </si>
  <si>
    <t>SECRETARÍA GENERAL Y ASUNTOS LEGALES</t>
  </si>
  <si>
    <t>PRESTACIÓN DE SERVICIOS PROFESIONALES PARA APOYAR EL ÁREA FUNCIONAL DE DEFENSA JURÍDICA DE EMCALI EN LA REPRESENTACIÓN DE LA ENTIDAD ANTE LAS DIFERENTES ENTIDADES JUDICIALES Y ADMINISTRATIVAS, ASÍ COMO PERSONAS NATURALES Y/O JURÍDICAS.</t>
  </si>
  <si>
    <t>PRESTACIÓN DE SERVICIOS PARA APOYAR EL ÁREA FUNCIONAL DE DEFENSA JURÍDICA DE EMCALI</t>
  </si>
  <si>
    <t>PRESTACIÓN DE SERVICIOS PROFESIONALES PARA ASESORAR EL ÁREA FUNCIONAL DE DEFENSA JURÍDICA DE EMCALI EICE ESP  EN LA REPRESENTACIÓN DE LA ENTIDAD ANTE LAS DIFERENTES ENTIDADES JUDICIALES Y ADMINISTRATIVAS, ASÍ COMO PERSONAS NATURALES Y/O JURÍDICAS.</t>
  </si>
  <si>
    <t>PRESTACIÓN DE SERVICIOS PROFESIONALES PARA APOYAR EL ÁREA FUNCIONAL DE DEFENSA JURÍDICA DE EMCALI EICE ESP  EN LA REPRESENTACIÓN DE LA ENTIDAD ANTE LAS DIFERENTES ENTIDADES JUDICIALES Y ADMINISTRATIVAS, ASÍ COMO PERSONAS NATURALES Y/O JURÍDICAS.</t>
  </si>
  <si>
    <t>PRESTACIÓN DE SERVICIOS DE APOYO EN EL AREA FUNCIONAL DE DEFENSA JURIDICA DE EMCALI EICE ES</t>
  </si>
  <si>
    <t>PRESTACIÓN DE SERVICIOS PROFESIONALES PARA BRINDAR APOYO EN LA DIRECCIÓN JURÍDICA Y SECRETARIA GENERAL DE EMCALI EICE ESP.</t>
  </si>
  <si>
    <t>PRESTACIÓN DE SERVICIOS PARA BRINDAR APOYO A LA UNIDAD DE GESTIÓN DOCUMENTAL</t>
  </si>
  <si>
    <t>PRESTACIÓN DE SERVICIOS PROFESIONALES PARA ASESORAR EL AREA FUNCIONAL DE DEFENSA JURIDICA DE EMCALI EICE ESP EN LA REPRESENTACIÓN DE LA ENTIDAD ANTE LAS DIFERENTES ENTIDADES JUDICIALES Y ADMINISTRATIVAS, ASI COMO PERSONAS NATURALES Y/O JURIDICAS</t>
  </si>
  <si>
    <t>Prestación de servicios para brindar apoyo a la Unidad de Gestión Documental</t>
  </si>
  <si>
    <t>Prestación de servicios profesionales para brindar apoyo a la Unidad de Gestión Documental</t>
  </si>
  <si>
    <t>PRESTACIÓN DE SERVICIOS PROFESIONALES PARA ASESORAR   EN LA DIRECCION JURIDICA DE LA  SECRETARIA GENERAL Y ASUNTOS LEGALES DE EMCALI EICE ESP</t>
  </si>
  <si>
    <t>PRESTACIÓN DE SERVICIOS PARA APOYAR EL ÁREA FUNCIONAL DE DEFENSA JURÍDICA DE EMCALI EICE ESP</t>
  </si>
  <si>
    <t>PRESTACIÓN DE SERVICIOS PROFESIONALES PARA BRINDAR ASESORÍA EN LOS ASUNTOS CORRESPONDIENTES A LA SECRETARÍA GENERAL Y ASUNTOS LEGALES Y LAS ÁREAS QUE LA CONFORMAN</t>
  </si>
  <si>
    <t>PRESTACIÓN DE SERVICIOS PROFESIONALES PARA BRINDAR APOYO A LA SECRETARIA GENERAL Y ASUNTOS LEGALES</t>
  </si>
  <si>
    <t>PRESTACIÓN DE SERVICIOS PARA BRINDAR APOYO A LA GESTIÓN DE LA SECRETARIA GENERAL Y ASUNTOS LEGALES</t>
  </si>
  <si>
    <t>PRESTACIÓN DE SERVICIOS PROFESIONALES PARA BRINDAR ASESORÍA EN LOS ASUNTOS CORRESPONDIENTES A LA SECRETARÍA GENERAL Y ASUNTOS LEGALES.</t>
  </si>
  <si>
    <t>PRESTACIÓN DE SERVICIOS PROFESIONALES PARA BRINDAR ASESORIA EN LOS ASUNTOS CORRESPONDIENTES A LA SECRETARIA GENERAL Y ASUNTOS LEGALES Y LAS AREAS QUE LA CONFORMAN</t>
  </si>
  <si>
    <t>PRESTACION DE SERVICIOS PROFESIONALES ESPECIALIZADOS PARA ELABORAR Y SUSTENTAR PERITAJE TECNICO Y FINANCIERO EN APOYO DE LA DEFENSA JURIDICA DE EMCALI ANTE EL TRIBUNAL DE ARBITRAMIENTO DENTRO DEL PROCESO ARBITRAL PARA DIRIMIR LAS DIFERENCIAS SURGIDAS POR EL CONTRATO DE INTERCONEXION ENTRE EMCALI Y TELMEX (HOY COMCEL), PROCESO CON RADICADO A20230404/0891</t>
  </si>
  <si>
    <t>PRESTACION DE SERVICIOS DE SUSCRIPCION EN LA NUBE DE HYLAND, ACTUALIZACION, SOPORTE TECNICO, NIVEL 2, SOPORTE FABRICANTE, ANALISIS, DISEÑO, DESARROLLO, PRUEBAS, CONFIGURACION, IMPLEMENTACION Y CAPACITACION, PARA EL SISTEMA DE GESTION DOCUMENTAL ONBASE FUNDATION.</t>
  </si>
  <si>
    <t>"PRESTACIÓN DE SERVICIOS PROFESIONALES PARA ASESORAR EL ÁREA FUNCIONAL DE DEFENSA JURÍDICA DE EMCALI EICE ESP  EN LA REPRESENTACIÓN DE LA ENTIDAD ANTE LAS DIFERENTES ENTIDADES JUDICIALES Y ADMINISTRATIVAS, ASÍ COMO PERSONAS NATURALES Y/O JURÍDICAS.</t>
  </si>
  <si>
    <t>PRESTACIÓN DE SERVICIOS PROFESIONALES PARA ASESORAR EN EL AREA DE GOBERNANZA  CORPORATIVA  DE EMCALI</t>
  </si>
  <si>
    <t>110-IP-005-2024</t>
  </si>
  <si>
    <t>110-IP-009-2024</t>
  </si>
  <si>
    <t>110-IP-019-2024</t>
  </si>
  <si>
    <t>110-IP-025-2024</t>
  </si>
  <si>
    <t>110-IP-011-2024</t>
  </si>
  <si>
    <t>110-IP-018-2024</t>
  </si>
  <si>
    <t>110-IP-024-2024</t>
  </si>
  <si>
    <t>110-IP-002-2024</t>
  </si>
  <si>
    <t>110-IP-007-2024</t>
  </si>
  <si>
    <t>110-IP-017-2024</t>
  </si>
  <si>
    <t>110-IP-014-2024</t>
  </si>
  <si>
    <t>110-IP-004-2024</t>
  </si>
  <si>
    <t>110-IP-020-2024</t>
  </si>
  <si>
    <t>110-IP-006-2024</t>
  </si>
  <si>
    <t>110-IP-003-2024</t>
  </si>
  <si>
    <t>110-IP-021-2024</t>
  </si>
  <si>
    <t>110-IP-015-2024</t>
  </si>
  <si>
    <t>110-IP-016-2024</t>
  </si>
  <si>
    <t>110-IP-008-2024</t>
  </si>
  <si>
    <t>110-IP-001-2024</t>
  </si>
  <si>
    <t>110-IP-034-2024</t>
  </si>
  <si>
    <t>110-IP-029-2024</t>
  </si>
  <si>
    <t>110-IP-030-2024</t>
  </si>
  <si>
    <t>110-IP-026-2024</t>
  </si>
  <si>
    <t>110-IP-028-2024</t>
  </si>
  <si>
    <t>110-IP-023-2024</t>
  </si>
  <si>
    <t>110-IP-031-2024</t>
  </si>
  <si>
    <t>110-IP-032-2024</t>
  </si>
  <si>
    <t>110-IP-027-2024</t>
  </si>
  <si>
    <t>110-IP-033-2024</t>
  </si>
  <si>
    <t>110-IP-022-2024</t>
  </si>
  <si>
    <t>110-IP-013-2024</t>
  </si>
  <si>
    <t>110-IP-041-2024</t>
  </si>
  <si>
    <t>110-IP-039-2024</t>
  </si>
  <si>
    <t>110-IP-037-2024</t>
  </si>
  <si>
    <t>110-IP-042-2024</t>
  </si>
  <si>
    <t>110-IP-035-2024</t>
  </si>
  <si>
    <t>110-IP-036-2024</t>
  </si>
  <si>
    <t>110-IP-038-2024</t>
  </si>
  <si>
    <t>110-IP-044-2024</t>
  </si>
  <si>
    <t>110-IP-012-2024</t>
  </si>
  <si>
    <t>110-IP-046-2024</t>
  </si>
  <si>
    <t>110-IP-045-2024</t>
  </si>
  <si>
    <t>110-IP-043-2024</t>
  </si>
  <si>
    <t>110-IP-051-2024</t>
  </si>
  <si>
    <t>110-IP-052-2024</t>
  </si>
  <si>
    <t>110-IP-050-2024</t>
  </si>
  <si>
    <t>110-IP-053-2024</t>
  </si>
  <si>
    <t>110-IP-048-2024</t>
  </si>
  <si>
    <t>110-IP-049-2024</t>
  </si>
  <si>
    <t>110-IP-056-2024</t>
  </si>
  <si>
    <t>110-IP-057-2024</t>
  </si>
  <si>
    <t>110-IP-054-2024</t>
  </si>
  <si>
    <t>110-IP-055-2024</t>
  </si>
  <si>
    <t>110-IP-063-2024</t>
  </si>
  <si>
    <t>110-IP-064-2024</t>
  </si>
  <si>
    <t>110-IP-059-2024</t>
  </si>
  <si>
    <t>110-IP-068-2024</t>
  </si>
  <si>
    <t>110-IP-075-2024</t>
  </si>
  <si>
    <t>110-IP-076-2024</t>
  </si>
  <si>
    <t>110-IP-077-2024</t>
  </si>
  <si>
    <t>110-IP-074-2024</t>
  </si>
  <si>
    <t>110-IP-069-2024</t>
  </si>
  <si>
    <t>110-IP-066-2024</t>
  </si>
  <si>
    <t>110-IP-078-2024</t>
  </si>
  <si>
    <t>110-IP-065-2024</t>
  </si>
  <si>
    <t>110-IP-0072-2024</t>
  </si>
  <si>
    <t>200-AA-080-2024</t>
  </si>
  <si>
    <t>110-IP-0079-2024</t>
  </si>
  <si>
    <t>110-IP-0080-2024</t>
  </si>
  <si>
    <t>110-IP-0081-2024</t>
  </si>
  <si>
    <t>110-IP-0082-2024</t>
  </si>
  <si>
    <t>110-IP-0071-2024</t>
  </si>
  <si>
    <t>110-IP-0090-2024</t>
  </si>
  <si>
    <t>110-IP-0085-2024</t>
  </si>
  <si>
    <t>110-IP-0086-2024</t>
  </si>
  <si>
    <t>110-IP-0070-2024</t>
  </si>
  <si>
    <t>PRESTACIÓN DE SERVICIOS PROFESIONALES PARA BRINDAR  APOYO EN LA SECRETARIA GENERAL Y ASUNTOS LEGALES DE EMCALI EICE ESP</t>
  </si>
  <si>
    <t>PRESTACIÓN DE SERVICIOS PROFESIONALES DE APOYO EN EL AREA DE GOBERNANZA CORPORATIVA DE EMCALI EICE ESP</t>
  </si>
  <si>
    <t>PRESTACIÓN DE SERVICIOS PROFESIONALES PARA APOYAR EL AREA FUNCIONAL DE DEFENSA JURÍDICA DE EMCALI EICE ESP  EN LA REPRESENTACIÓN DE LA ENTIDAD ANTE LAS DIFERENTES ENTIDADES JUDICIALES Y ADMINISTRATIVAS, ASÍ COMO PERSONAS NATURALES Y/O JURÍDICAS.</t>
  </si>
  <si>
    <t>PRESTACIÓN DE SERVICIOS DE  APOYO PARA LA SECRETARIA GENERAL Y ASUNTOS LEGALES DE EMCALI EICE ESP</t>
  </si>
  <si>
    <t>PRESTACIÓN DE SERVICIOS PROFESIONALES PARA BRINDAR APOYO JURÍDICO EN EL ÁREA FUNCIONAL DE SOPORTE LEGAL EMPRESARIAL</t>
  </si>
  <si>
    <t>PRESTACIÓN DE SERVICIOS DE   APOYO  PARA LA SECRETARIA GENERAL Y ASUNTOS LEGALES DE EMCALI EICE ESP</t>
  </si>
  <si>
    <t>PRESTACIÓN DE SERVICIOS PROFESIONALES ESPECIALIZADOS PARA BRINDAR  APOYO EN LA SECRETARIA GENERAL Y ASUNTOS LEGALES DE EMCALI EICE ESP</t>
  </si>
  <si>
    <t>PRESTACIÓN DE SERVICIOS PROFESIONALES PARA BRINDAR APOYO A LA DIRECCIÓN JURÍDICA DE EMCALI EICE ESP, EN LA FORMULACIÓN DE ESTRATEGIAS JURÍDICAS-ADMINISTRATIVAS, ELABORACIÓN DE CONCEPTOS Y ANÁLISIS DE CARÁCTER JURÍDICO PROCESAL.</t>
  </si>
  <si>
    <t>PRESTACIÓN DE SERVICIOS PROFESIONALES PARA BRINDAR APOYO EN EL AREA DE GOBERNANZA CORPORATIVA DE EMCALI EICE ESP</t>
  </si>
  <si>
    <t>PRESTACIÓN DE SERVICIOS PROFESIONALES PARA ASESORAR   EN LA SECRETARIA GENERAL Y ASUNTOS LEGALES DE EMCALI EICE ESP</t>
  </si>
  <si>
    <t>PRESTACIÓN DE SERVICIOS PROFESIONALES PARA BRINDAR APOYO A LA UNIDAD DE GESTIÓN DOCUMENTAL</t>
  </si>
  <si>
    <t>PRESTACIÓN DE SERVICIOS DE APOYO A LA UNIDAD DE GESTIÓN DOCUMENTAL</t>
  </si>
  <si>
    <t>PRESTACIÓN DE SERVICIOS DE APOYO EN EL AREA FUNCIONAL DE DEFENSA JURIDICA DE EMCALI</t>
  </si>
  <si>
    <t>PRESTACIÓN DE SERVICIOS PARA APOYAR EL ÁREA FUNCIONAL DE DIRECCION JURÍDICA DE EMCALI EICE ESP</t>
  </si>
  <si>
    <t>PRESTACIÓN DE SERVICIOS PROFESIONALES PARA APOYAR EL ÁREA FUNCIONAL DE DEFENSA JURÍDICA DE EMCALI EICE ESP  EN LA REPRESENTACIÓN DE LA ENTIDAD ANTE LAS DIFERENTES ENTIDADES JUDICIALES Y ADMINISTRATIVAS, ASÍ COMO PERSONAS NATURALES Y/O JURÍDICAS</t>
  </si>
  <si>
    <t>PRESTACIÓN DE SERVICIOS PROFESIONALES PARA ASESORAR EN LA SECRETARIA GENERAL Y ASUNTOS LEGALES DE EMCALI</t>
  </si>
  <si>
    <t>PRESTACIÓN DE SERVICIOS PROFESIONALES PARA ASESORAR EL ÁREA FUNCIONAL DE DEFENSA JURÍDICA DE EMCALI EN LA REPRESENTACIÓN DE LA ENTIDAD ANTE LAS DIFERENTES ENTIDADES JUDICIALES Y ADMINISTRATIVAS, ASÍ COMO PERSONAS NATURALES Y/O JURÍDICAS.</t>
  </si>
  <si>
    <t>PRESTACIÓN DE SERVICIOS PARA BRINDAR APOYO EN EL ÁREA FUNCIONAL DE DEFENSA JURÍDICA DE EMCALI</t>
  </si>
  <si>
    <t>CRISTIAN ALEXIS VIZCAINO ALCANTARA</t>
  </si>
  <si>
    <t>ANDRES SUAREZ FRANCO</t>
  </si>
  <si>
    <t>CARLOS ANDRES HEREDIA FERNANDEZ</t>
  </si>
  <si>
    <t>CARLOS DAMAR PRADO TRILLERAS</t>
  </si>
  <si>
    <t>CARLOS RODRIGUEZ ZIPACON</t>
  </si>
  <si>
    <t>CAROLINA OCAMPO</t>
  </si>
  <si>
    <t>ALBERTO JOSE PABON LASSO</t>
  </si>
  <si>
    <t>ISABELA RIOS CASTILLO</t>
  </si>
  <si>
    <t xml:space="preserve">ISABELLA CARDONA </t>
  </si>
  <si>
    <t>JAIME MEJÍA LÓPEZ</t>
  </si>
  <si>
    <t>JUAN CARLOS CORDOBA ARTURO</t>
  </si>
  <si>
    <t>JUAN ESTEBAN MESIA NARVAEZ</t>
  </si>
  <si>
    <t>JUAN DAVID CARDENAS VILLARREAL</t>
  </si>
  <si>
    <t>LAURA CAMILA HERNANDEZ</t>
  </si>
  <si>
    <t>LOLA REINA TRUJILLO</t>
  </si>
  <si>
    <t>MARIA JULIANA PAREDES ESCOBAR</t>
  </si>
  <si>
    <t>NIRAY GAVIRIA MUÑOZ</t>
  </si>
  <si>
    <t>SHIRLEY SINISTERRA MONTAÑO</t>
  </si>
  <si>
    <t>SOFIA CARDONA GUERRERO</t>
  </si>
  <si>
    <t>TATIANA VASQUEZ ARBOLEDA</t>
  </si>
  <si>
    <t>MARISOL CORREA VASQUEZ</t>
  </si>
  <si>
    <t>JUAN CARLOS TAYAKE SIERRA</t>
  </si>
  <si>
    <t>JAIRO FERNEY BERMUDEZ</t>
  </si>
  <si>
    <t>VALENTINA SUAREZ VELASQUEZ</t>
  </si>
  <si>
    <t>ABEL EDUARDO MINA LOEBEL</t>
  </si>
  <si>
    <t>LINA MARIA MOLINA SOTO</t>
  </si>
  <si>
    <t>ZULEMA GUTIERREZ SOTO</t>
  </si>
  <si>
    <t>MARTHA YULIETH MARTINEZ CARDENAS</t>
  </si>
  <si>
    <t>JUAN CARLOS RENGIFO ERAZO</t>
  </si>
  <si>
    <t>CINDY YOHANA MOLINA BURBANO</t>
  </si>
  <si>
    <t>ANA YENIFER RAMIREZ MARIN</t>
  </si>
  <si>
    <t>MONICA MARIA CORREA</t>
  </si>
  <si>
    <t>EDGAR GIOVANNI ORREGO RAMIREZ</t>
  </si>
  <si>
    <t>HILDA MARCELA MANTILLA SANCHEZ</t>
  </si>
  <si>
    <t>MARIA JOHANA GONZALEZ BOTERO</t>
  </si>
  <si>
    <t>FREYNER HERNADEZ NEIRA</t>
  </si>
  <si>
    <t>FRANZ EISEN HOWER ARIAS VELASCO</t>
  </si>
  <si>
    <t>GLORIA CAROLINA BETANCOURT PAEZ</t>
  </si>
  <si>
    <t>ISABEL CRISTINA ARANGO ATEHORTUA</t>
  </si>
  <si>
    <t>JORGE ELIECER MOSQUERA TREJOS</t>
  </si>
  <si>
    <t>JUAN MANUEL ROJAS ORTIZ</t>
  </si>
  <si>
    <t>MARIA NANCY RIASCOS CANO</t>
  </si>
  <si>
    <t>DIEGO DANIEL VEGA ORJUELA</t>
  </si>
  <si>
    <t>MARIA DE LOS ANGELES TASCON AGUIRRE</t>
  </si>
  <si>
    <t>PAOLA ALEXANDRA CARDENAS RODRIGUEZ</t>
  </si>
  <si>
    <t>SANTIAGO QUINTERO TABARES</t>
  </si>
  <si>
    <t>MARIA PAULA OBANDO CHARRIA</t>
  </si>
  <si>
    <t>DANIELA ALEXANDRA PANTOJA MORILLO</t>
  </si>
  <si>
    <t>JORDY NUÑEZ ARTUNDUAGA</t>
  </si>
  <si>
    <t>KAROL MELISSA CABRA LOSADA</t>
  </si>
  <si>
    <t>STEFANIA CASTAÑO GONZALEZ</t>
  </si>
  <si>
    <t xml:space="preserve">LINA MARIA MOLINA SOTO </t>
  </si>
  <si>
    <t>JHON ALEXANDER FLOREZ SANCHEZ</t>
  </si>
  <si>
    <t>ANDREA CARATAR ORTEGA</t>
  </si>
  <si>
    <t>JUAN MANUEL ANDRADE MORANTES</t>
  </si>
  <si>
    <t>CARLOS ANDRES SARASTI ARCE</t>
  </si>
  <si>
    <t>SANDRA VIVIANA PABON SIERRA</t>
  </si>
  <si>
    <t>LUISA MARIA TENORIO MINA</t>
  </si>
  <si>
    <t>SINDY YULIET ZAPATA SUAREZ</t>
  </si>
  <si>
    <t>KELLY TATIANA CANDELO GOMEZ</t>
  </si>
  <si>
    <t>CARLOS ALBERTO CAMARGO MEJIA</t>
  </si>
  <si>
    <t>EDWIN PALACIOS ROMERO</t>
  </si>
  <si>
    <t>LUIS FELIPE PARRA ARBELAEZ</t>
  </si>
  <si>
    <t>INTEGRA AUDITORES CONSULTORES SA</t>
  </si>
  <si>
    <t>SONDA DE COLOMBIA SA</t>
  </si>
  <si>
    <t>VICTORIA EUGENIA SALAZAR CORDOBA</t>
  </si>
  <si>
    <t>JOSE LUIS MONTENEGRO BENITEZ</t>
  </si>
  <si>
    <t>JUAN MANUEL CHICANGO CASTILLO</t>
  </si>
  <si>
    <t>JOHN ANTHONY RIVAS</t>
  </si>
  <si>
    <t>CAROLINA OCAMPO FRANCO</t>
  </si>
  <si>
    <t>GISELL ARIANA CHACON</t>
  </si>
  <si>
    <t>CHRISTIAN FABIAN ARIZA MOLINA</t>
  </si>
  <si>
    <t>JAVIER FERNANDO CAICEDO SINISTERRA</t>
  </si>
  <si>
    <t>Prestación de servicios  para la ejecucion de actividades de control y reducción de pérdidas no  técnicas de energia, normalización de irregularidades, instalación de nuevos servicios, gestión de suspensiones, cortes, reconexiones y reinstalaciones, en el aéra de influencia y cobertura de EMCALI EICE ESP</t>
  </si>
  <si>
    <t>900-CA-0411-2020</t>
  </si>
  <si>
    <t>COMPETENCIA ABIERTA</t>
  </si>
  <si>
    <t>500-PS-2169-2020</t>
  </si>
  <si>
    <t xml:space="preserve">UNION TEMPORAL SINERGIA </t>
  </si>
  <si>
    <t>DIELMAN PENAGOS</t>
  </si>
  <si>
    <t>Suministro DDP de DOS SUBESTACIÓNES  MÓVILES de 30 MVA 115/13,2 KV, con sus equipos complementarios, de acuerdo con las características técnicas que se indican en las especificaciones técnicas.</t>
  </si>
  <si>
    <t>900-IPU-0359-2021</t>
  </si>
  <si>
    <t>INVITACIÓN PUBLICA</t>
  </si>
  <si>
    <t>500-CS-2149-2021</t>
  </si>
  <si>
    <t>POTENCIAS Y TECNOLOGIAS INCORPORADAS</t>
  </si>
  <si>
    <t>JORGE MAURICIO DONNEYS</t>
  </si>
  <si>
    <t>Ejecutar los componentes de la prestación del servicio de alumbrado público conforme a la normatividad vigente, en específico la operación y el mantenimiento del sistema de alumbrado público en el Distrito de Santiago de Cali, así como el suministro de los materiales necesarios para el desarrollo de dichas actividades, bajo las instrucciones específicas impartidas por EMCALI en el alcance y anexos del contrato, en desarrollo del Convenio Interadministrativo para la prestación del SALP suscrito entre EMCALI EICE ESP y el Distrito de Santiago de Cali.</t>
  </si>
  <si>
    <t>900-IPU-0526-2021</t>
  </si>
  <si>
    <t>500-PS-2142-2021</t>
  </si>
  <si>
    <t xml:space="preserve">CONSORCIO CALI ILUMINADA </t>
  </si>
  <si>
    <t>ANGELA MARIA PEREA</t>
  </si>
  <si>
    <t>Ejecutar las actividades de apoyo en las actividades operativas de mantenimiento que incluye , Mantenimiento preventivo y correctivo en las redes de cobre , fibra óptica o inalámbricas, puesta en servicio de proyectos, construcción y obras civiles ,acometidas, retiro de infraestructura de cable operadores, adecuaciones internas ,optimización de la red y soluciones de interconexión de la red de acceso con el correspondiente suministro de materiales cuando Emcali así lo considere, también el apoyo a las   actividades operativas de soporte, mantenimiento , redes internas y demás que se requieran en las zonas de cobertura e influencia de la Unidad Estratégica Negocio de Telecomunicaciones.</t>
  </si>
  <si>
    <t>900-IPU-0046-2021</t>
  </si>
  <si>
    <t>400-PS-1478-2021</t>
  </si>
  <si>
    <t xml:space="preserve">UNION TEMPORAL LOS VALLES 2021 </t>
  </si>
  <si>
    <t>HECTOR FABIO MARIN</t>
  </si>
  <si>
    <t>Contratar la prestación del servicio para la administración y manejo de los inventarios mediante la operación de almacenamiento, custodia y distribución de aquellos bienes que son propiedad de emcali, de acuerdo a la normatividad vigente, las póliticas, procedimeintos, especificaciones técnicas y requerimiento exigidos por emcali</t>
  </si>
  <si>
    <t>900-IP-0518-2021</t>
  </si>
  <si>
    <t>INVITACIÓN PRIVADA</t>
  </si>
  <si>
    <t>900-AO-1931-2021</t>
  </si>
  <si>
    <t>ALMAGRARIO S.A. - EN REORGANIZACIÓN</t>
  </si>
  <si>
    <t>RUBEN CALVO</t>
  </si>
  <si>
    <t>Prestación de servicios para las actividades de venta, instalación y reparación de los productos ofrecidos en el portafolio de la unidad estratégica de negocio de tecnologías de la información y comunicación de EMCALI E.I.C.E E.S.P., en su área de cobertura y en las zonas específicas definidas en el presente proceso contractual, cumpliendo la normatividad vigente, y los indicadores establecidos en cada actividad. La integración de las tres actividades busca posibilitar sinergias que permitan optimizar procesos, costos y fundamentalmente lograr crecimiento en los ingresos de la Unidad estratégica de telecomunicaciones</t>
  </si>
  <si>
    <t>900-IPU-0600-2020</t>
  </si>
  <si>
    <t>400-PS-1307-2021</t>
  </si>
  <si>
    <t>PROYECTOS DE INGENIERIA S.A. PROING S.A.</t>
  </si>
  <si>
    <t>WILLIAM JARAMILLO JAMES CORDOBA</t>
  </si>
  <si>
    <t>Diseñar y construir, instalar, configurar, probar y poner en funcionamientos redes de acceso pasivo con tecnología de fibra óptica hasta el hogar  FTTH. Este contrato se ejecutará ZPNA 2: incluye las zonas de influencia de las centrales telefonicas: Limonar, Colon, Tequendama, Centro, San Luis y Marroquin.</t>
  </si>
  <si>
    <t>900-IPU-0328-2021</t>
  </si>
  <si>
    <t>400-CO-2169-2021</t>
  </si>
  <si>
    <t xml:space="preserve">UNIÓN TEMPORAL VELOCIDAD EXTREMA FTTH </t>
  </si>
  <si>
    <t>JOSE RICARDO SOLORZANO</t>
  </si>
  <si>
    <t>Contrato marco para el suministro de cables y/o alambres para la conducción de energía y prestación de servicios de telecomunicaciones, de acuerdo con las condiciones, especificaciones técnicas y formulario de ítems y precios definidos en cada uno de los siguientes grupos: GRUPO 1: Suministro de Cables y alambres para la conducción de energía. GRUPO 2: Suministro de Cables BCH y alambres de cobre para el mantenimiento e instalación de las redes de Acceso de los servicios de telecomunicaciones.</t>
  </si>
  <si>
    <t>900-IPU-0303-2021</t>
  </si>
  <si>
    <t>500-CMA-1743-2021</t>
  </si>
  <si>
    <t>CENTELSA  890300431 8</t>
  </si>
  <si>
    <t>ADALBERTO VALENCIA</t>
  </si>
  <si>
    <t>Diseñar, Construir y poner en operación técnica y comercial la Subestación Arroyohondo 115 / 34.5 / 13.2 kV, del tipo GIS interior, la línea asociada doble circuito a 115 KV entre las subestaciones Arroyohondo y Termoyumbo, las bahías respectivas a 115 kV en las subestaciones Termoyumbo y Arroyohondo, de acuerdo con el plazo y las especificaciones técnicas definidas por EMCALI.</t>
  </si>
  <si>
    <t>900-IPU-0522-2021</t>
  </si>
  <si>
    <t>500-CO-0590-2022</t>
  </si>
  <si>
    <t xml:space="preserve">PROYECTOS DE INGENIERIA S.A.- PROING S.A. </t>
  </si>
  <si>
    <t>JUAN CARLOS LARA</t>
  </si>
  <si>
    <t>Diseño, construcción y puesta en operación técnica y comercial de una bahía de transformación en el nivel de tensión 115 kV configuración doble barra convencional, un transformador KNAF de 41,75 MVA 115/13,2 kV, la conexión a un barraje doble metalclad en 13,2 kV, dos bahías de acople y seis salidas de circuito en la Subestación Meléndez, incluyendo la ingeniería básica, de detalle, los trámites de licencias, permisos y trámites necesarios, todo de acuerdo con especificaciones técnicas Anexas.</t>
  </si>
  <si>
    <t>900-IPU-0523-2021</t>
  </si>
  <si>
    <t>500-CO-1683-2022</t>
  </si>
  <si>
    <t xml:space="preserve">CONSORCIO SB MELENDEX 115 </t>
  </si>
  <si>
    <t>VICTOR JULIAN ACOSTA</t>
  </si>
  <si>
    <t>Suministro de las Luminarias y proyectores Led para sistemas de Alumbrado Público de acuerdo a los diseños fotométricos detallados por proyecto</t>
  </si>
  <si>
    <t>900-IP-0049-2023</t>
  </si>
  <si>
    <t>500-CS-3402-2023</t>
  </si>
  <si>
    <t>LIC SOLUCIONES SOSTENIBLES SAS</t>
  </si>
  <si>
    <t>ANGELA MARIA PEREA MENESES</t>
  </si>
  <si>
    <t>Poda técnica de árboles que interfieren con las redes de energía eléctrica energizadas y el control de malezas en las subestaciones de energía de la GUENE</t>
  </si>
  <si>
    <t>900-AA-0080-2023</t>
  </si>
  <si>
    <t>Artículo 3.1</t>
  </si>
  <si>
    <t>500-AA-1797-2023</t>
  </si>
  <si>
    <t>UT PODASTECNICAS</t>
  </si>
  <si>
    <t>JAIRO IVAN SOSA</t>
  </si>
  <si>
    <t>Contratar los servicios profesionales especializados de Ingeniería para configuración, operación, monitoreo y administración y gestión técnica de infraestructura de servidores de TI y bases de datos de EMCALI EICE ESP</t>
  </si>
  <si>
    <t>900-IP-0082-2023</t>
  </si>
  <si>
    <t>200-AO-1674-2023</t>
  </si>
  <si>
    <t>ESFERA CONSULTORES SAS</t>
  </si>
  <si>
    <t>LENNART ENRIQUE MADERA  VILLA</t>
  </si>
  <si>
    <t>Servicio de Soporte de Mesa de Servicios de Tecnologia de Información</t>
  </si>
  <si>
    <t>900-IP-0073-2023</t>
  </si>
  <si>
    <t>200-AO-1676-2023</t>
  </si>
  <si>
    <t>COMSISTELCO SAS</t>
  </si>
  <si>
    <t>HAYDER XAVIER GOMEZ MUÑOZ</t>
  </si>
  <si>
    <t>Suministro y calibración de cargas y transformadores Patrón de tensión y de corriente del equipo de prueba de transformadores de medida</t>
  </si>
  <si>
    <t>900-IP-0508-2023</t>
  </si>
  <si>
    <t>500-CS-3927-2023</t>
  </si>
  <si>
    <t>IGT SAS</t>
  </si>
  <si>
    <t>GAMALIEL SANDOVAL AVILA</t>
  </si>
  <si>
    <t>Suministro de Cintas</t>
  </si>
  <si>
    <t>900-IP-0519-2023</t>
  </si>
  <si>
    <t>500-CS-4069-2023</t>
  </si>
  <si>
    <t>COMERSEG INDUSTRIAL SAS</t>
  </si>
  <si>
    <t>GYANI ALBERTO LOZANO</t>
  </si>
  <si>
    <t>Lograr la transversalización y automatización del despacho operativo de la UCE integrada a los sistemas requeridos y actuales de EMCALI con el sistema de información - Aplicativos del OSS de emalaea adquirido por EMCALI</t>
  </si>
  <si>
    <t>900-CCE-0604-2023</t>
  </si>
  <si>
    <t>500-CCE-4030-2023</t>
  </si>
  <si>
    <t>IP TOTAL SOFTWARE SA</t>
  </si>
  <si>
    <t>ADRIANA HERNANDEZ MOLINA</t>
  </si>
  <si>
    <t>SERVICIO DE CONSULTORIA PARA LA OBTENCION DE LICENCIA AMBIENTAL POR MEDIO DE ESTUDIOS REQUERIDOS QUE PERMITA LA CONSTRUCCION DEL PROYECTO DE GRANJA SOLAR  MULALO</t>
  </si>
  <si>
    <t>900-IP-0746-2023</t>
  </si>
  <si>
    <t>500-CCE-4508-2023</t>
  </si>
  <si>
    <t>GLOBALEM SAS</t>
  </si>
  <si>
    <t>OSCAR EDUARDO AREVALO AMAYA</t>
  </si>
  <si>
    <t>SUMINISTRO, MONTAJE Y PUESTA EN FUNCIONAMIENTO DE UN SISTEMA SOLAR FOTOVOLTAICO DE GENERACION DISTRIBUIDA EN LAS INSTALACIONES DE SUBESTACION AGUABLANCA EMCALI, DEFINIENDO LA POTENCIA A IMPLEMENTAR DE 800kWp</t>
  </si>
  <si>
    <t>900-IPU-0691-2023</t>
  </si>
  <si>
    <t>500-CCE-4399-2023</t>
  </si>
  <si>
    <t xml:space="preserve">HG INGENIERIA </t>
  </si>
  <si>
    <t>Suministro e instalación de un (1) equipo de prueba de medidores de energía eléctrica (EPM), dos (2) fuentes trifásicas electrónicas para EPM con su respectivo patrón de medida de energía y un (1) patrón comparador trifásico para calibración de EPM</t>
  </si>
  <si>
    <t>900-IP-0751-2023</t>
  </si>
  <si>
    <t>500-CS-4484-2023</t>
  </si>
  <si>
    <t>DIGITRON LTDA</t>
  </si>
  <si>
    <t>CARLOS FELIPE FLOREZ</t>
  </si>
  <si>
    <t>REPOSICION DE POSTES EN LA RED DE MEDIA Y BAJA TENSIÓN  CON SU SISTEMA DE PUESTA A TIERRA DEL SDL DE ENERGÍA, DE ACUERDO A ESPECIFICACIONES TECNICAS Y NORMA TECNICA DE EMCALI VIGENTE</t>
  </si>
  <si>
    <t>900-IP-0692-2023</t>
  </si>
  <si>
    <t>500-CO-4357-2023</t>
  </si>
  <si>
    <t>UNION TEMPORAL ARME</t>
  </si>
  <si>
    <t>WALTER ALFONSO ORTIZ</t>
  </si>
  <si>
    <t>Suministro e instalación de un transformador de potencia trifasico de 58.5 MVA , relación de trasformacion 115KV/34.5kV/13.2 KV en la subestación San Luis.</t>
  </si>
  <si>
    <t>900-CCE-0745-2023</t>
  </si>
  <si>
    <t>500-CCE-4496-2023</t>
  </si>
  <si>
    <t>NACIONAL DE ELECTRICOS HH LTDA</t>
  </si>
  <si>
    <t>JORGE MAURICIO DONNEYS CAMACHO</t>
  </si>
  <si>
    <t>900-IP-0650-2023</t>
  </si>
  <si>
    <t>500-PS-4320-2023</t>
  </si>
  <si>
    <t>CONFECCIONES ELECTRICAS S.A.S EN REORGANIZACIÓN</t>
  </si>
  <si>
    <t>JAIRO FERNANDO AGUIRRE</t>
  </si>
  <si>
    <t>31/1272023</t>
  </si>
  <si>
    <t>PRESTAR EL SERVICIO DE MENSAJERIA EXPRESA PARA LA RECOLECCION, TRANSPORTE Y ENTREA CERTIFICADA DE COMUNICACIONES OFICILES Y DEMAS DOCUMENTOS Y ENVIOS QUE REQUIERA EMCALI EN LA CIUDAD, SU ÁREA DE INFLUENCIA Y EN AQUELLOS MUNICIPIOS O LUGARES DONDE EMCALI LO REQUIERA, A NIVEL LOCAL (URBANO Y RURAL), REGIONAL NACIONAL E INTERNACIONAL.</t>
  </si>
  <si>
    <t>900-IP-0115-2023</t>
  </si>
  <si>
    <t>100-AO-1756-2023</t>
  </si>
  <si>
    <t>CALI EXPRESS SAS</t>
  </si>
  <si>
    <t>JUAN CARLOS DELGADO</t>
  </si>
  <si>
    <t>Prestar servicio de cafetería y logística para atender reuniomes de la Gerencia General</t>
  </si>
  <si>
    <t>900-CCE-0043-2024</t>
  </si>
  <si>
    <t>100-CCE-1108-2024</t>
  </si>
  <si>
    <t xml:space="preserve">CLUB DE EJECUTIVOS DEL VALLE DEL CAUCA                          </t>
  </si>
  <si>
    <t>ROSA ELENA GARCIA HENAO</t>
  </si>
  <si>
    <t>Prestar los servicios de Soporte, Actualización y Mantenimiento (SAM) del Software SGEEPP utilizada para los Ensayos a Elementos de Protección Personal en el Laboratorio de Ensayos y Medidas Eléctricas de la Gerencia Unidad Estratégica de Negocio de Energía</t>
  </si>
  <si>
    <t>900-CCE-0035-2024</t>
  </si>
  <si>
    <t>500-CCE-1112-2024</t>
  </si>
  <si>
    <t>Servicios de comunicación inteligente AMI), fronteras comerciales, mercado no regulado y operación de telecontrol de la gerencia de energía de las empresas municipales de Cali – EMCALI. (transporte y conectividad) inalámbricos M2M con plan básico incluido SIMCARDS para aplicaciones de telemetría (medición</t>
  </si>
  <si>
    <t>900-IP-0024-2024</t>
  </si>
  <si>
    <t>500-PS-0995-2024</t>
  </si>
  <si>
    <t>MOABITS SL</t>
  </si>
  <si>
    <t>LUIS FERNANDO ALEGRIA CAICEDO</t>
  </si>
  <si>
    <t>Realizar la implementación y soporte de nivel ii sobre la plataforma del aplicativo OPEN SMART FLEX Versión 6.01.04.</t>
  </si>
  <si>
    <t xml:space="preserve">  900-IP-0057-2024     </t>
  </si>
  <si>
    <t>200-PS-1518-2024</t>
  </si>
  <si>
    <t>MVM INGENIERIA DE SOFTWARE</t>
  </si>
  <si>
    <t>CESAR AUGUSTO GALINDO SANCHEZ</t>
  </si>
  <si>
    <t>Compra de suministros de sellos de bornera en policarbonato tipo doble ancla para medidor de energía.</t>
  </si>
  <si>
    <t>900-IP-0042-2024</t>
  </si>
  <si>
    <t>500-CS-1574-2024</t>
  </si>
  <si>
    <t>NORMARH S.A.S.</t>
  </si>
  <si>
    <t>CARLOS HERNANDO GOMEZ YUNDA</t>
  </si>
  <si>
    <t>Prestar servicios de Ingeniería para la planificación e implementación de soluciones digitales sobre la plataforma Liferay que soportal el Portal y la Intranet Corporativa de EMCALI EICE ESP. Que lleve a cabo las actividades para cada solución como es: levantamiento de requerimientos, análisis, diseño, desarrollo, pruebas, calidad, soporte de nivel 2, mantenimiento de las soluciones implementadas.</t>
  </si>
  <si>
    <t>900-IP-0067-2024</t>
  </si>
  <si>
    <t>200-PS-1618-2024</t>
  </si>
  <si>
    <t>VIVENTIC S.A.S.</t>
  </si>
  <si>
    <t>Suministro de cables y/o alambres para la conducción de energía y prestación de servicios de telecomunicaciones, de acuerdo con las condiciones, especificaciones técnicas y formulario de ítems y precios definidos en el GRUPO 1.</t>
  </si>
  <si>
    <t>CMA-1743-2021</t>
  </si>
  <si>
    <t>CMA-1743-2021-500-CS-1540-2024</t>
  </si>
  <si>
    <t>CENTELSA.</t>
  </si>
  <si>
    <t>HEBERT ANTONIO ECHEVERRI CHAVEZ</t>
  </si>
  <si>
    <t xml:space="preserve">
 Suministro de cables y/o alambres para la conducción de energía.
</t>
  </si>
  <si>
    <t>500-CS-1617-2024</t>
  </si>
  <si>
    <t>FACELEC S.A.S-FABRICA</t>
  </si>
  <si>
    <t>JHON JAMES SANCHEZ HURTADO</t>
  </si>
  <si>
    <t>Renovación de la licencia para la plataforma de Telefonía IP 3CX, tarificador y servidores, con el fin de garantizar el servicio de soporte, actualización y mantenimiento del mismo.</t>
  </si>
  <si>
    <t>900-CCE-0064-2024</t>
  </si>
  <si>
    <t>200-CCE-1624 -2024</t>
  </si>
  <si>
    <t>QUALITAS TELECOM S.A.S.</t>
  </si>
  <si>
    <t>LUIS ALBERTO BELTRAN</t>
  </si>
  <si>
    <t>Suministro de materiales requeridos para la operación de la Subestación Móvil de Energía,</t>
  </si>
  <si>
    <t>NO TIENE</t>
  </si>
  <si>
    <t>500-OC-1516-2024</t>
  </si>
  <si>
    <t>ELECTRICOS DEL VALLE SAS</t>
  </si>
  <si>
    <t>Suministro, instalación y puesta en servicio de la infraestructura y redes exclusivas de alumbrado público en el puente de Juanchito y su área de influencia, de acuerdo a los diseños lumínicos y eléctricos aprobados por EMCALI EICE ESP y suministrados por la Gobernación del Valle del Cauca</t>
  </si>
  <si>
    <t>900-IP-1666-2024</t>
  </si>
  <si>
    <t>500-CO-1666-2024</t>
  </si>
  <si>
    <t>DYNAMO TECNOLOGIA E INNOVACION S.A.S</t>
  </si>
  <si>
    <t>MARIO GERMAN OCAÑA GUERRERO</t>
  </si>
  <si>
    <t>Suministro de transformadores eléctricos para el sistema de alumbrado público del Distrito de Santiago de Cali</t>
  </si>
  <si>
    <t>900-CCE-00702024</t>
  </si>
  <si>
    <t>500-CCE-1902-2024</t>
  </si>
  <si>
    <t>RYMEL INGENIERIA ELECTRICA SAS</t>
  </si>
  <si>
    <t>YAZMIN GONZALEZ</t>
  </si>
  <si>
    <t>Renovación de la licencia para la plataforma ZABBIX, con el fin de garantizar el servicio de soporte del mismo, incluyendo transferencia de conocimiento hacia el personal encargado en EMCALI ESP de la plataforma.</t>
  </si>
  <si>
    <t>900-IP-0051-2024</t>
  </si>
  <si>
    <t>400-PS- 1772 - 2024</t>
  </si>
  <si>
    <t>IMAGUNET SAS</t>
  </si>
  <si>
    <t>EDIER GUZMÁN MORALES</t>
  </si>
  <si>
    <t>Suministrar gases de quema y arrastre para el Laboratorio de Ensayos a Aceites Dieléctricos de EMCALI E.I.C.E. – E.S.P.</t>
  </si>
  <si>
    <t>900-IP-0049-2024</t>
  </si>
  <si>
    <t>500-CS-1536–2024</t>
  </si>
  <si>
    <t>MESSER COLOMBIA S.A.S.</t>
  </si>
  <si>
    <t xml:space="preserve"> Adquisición de sellos de seguridad para la tapa principal de medidores de energía eléctrica</t>
  </si>
  <si>
    <t>900-IP-0109-2024</t>
  </si>
  <si>
    <t>500-CS-1949-2024</t>
  </si>
  <si>
    <t>Prestar los servicios de alquiler de equipos de ofimática para la gerencia comercial de empresas municipales de Cali, cediéndole el derecho a su uso y goce, en sus propias instalaciones en los centros de atención PQRS.</t>
  </si>
  <si>
    <t>900-IP-0114-2024</t>
  </si>
  <si>
    <t>200-PS-1938-2024</t>
  </si>
  <si>
    <t>PC COM SAS</t>
  </si>
  <si>
    <t>RODRIGO BOLAÑOS                    AMANDA BORRERO</t>
  </si>
  <si>
    <t xml:space="preserve">
Adquisición de estibas en madera pino, tipo cuartón para el Almacén de EMCALI EICE ESP.</t>
  </si>
  <si>
    <t>900-IP-0059-2024</t>
  </si>
  <si>
    <t>900-CC-1948-2024</t>
  </si>
  <si>
    <t>MUNDO MADERAS DE COLOMBIA</t>
  </si>
  <si>
    <t>CARLOS FERNEY ROSERO</t>
  </si>
  <si>
    <t>Prestación de servicios de suscripción en la nube de Hyland, actualización, soporte técnico nivel 2, soporte fabricante, análisis, diseño, desarrollo, pruebas, configuración, implementación y capacitación, para el sistema de gestión documental OnBase Fundation.</t>
  </si>
  <si>
    <t>900-CCE-0076-2024</t>
  </si>
  <si>
    <t>200-CCE-1775-2024</t>
  </si>
  <si>
    <t>SONDA DE COLOMBIA S.A.</t>
  </si>
  <si>
    <t>JUAN CARLOS DELGADO                VICTOR HUGO HERNANDEZ MARTINEZ</t>
  </si>
  <si>
    <t>Adquirir renovación del soporte y mantenimiento Forever (Gold) por dos (2) años del sistema de almacenamiento PURE STORAGE x50R3 y c40R3 con que cuenta EMCALI actualmente.</t>
  </si>
  <si>
    <t>900-CCE-0142-2024</t>
  </si>
  <si>
    <t>200-CCE-2032-2024</t>
  </si>
  <si>
    <t>NOVOPANGEA GROUP S.A.S.</t>
  </si>
  <si>
    <t>LENNART ENRIQUE MADERA VILLADA</t>
  </si>
  <si>
    <t>Prestar servicio de alquiler, instalación y mantenimiento de un (1) baño móvil tipo TUFWAY con lavamanos y orinal independiente para Subestación Alférez de EMCALI</t>
  </si>
  <si>
    <t>900-IP-0144-2024</t>
  </si>
  <si>
    <t>500-CS-2048-2024</t>
  </si>
  <si>
    <t>INTEGRALES EN SOLUCIONES</t>
  </si>
  <si>
    <t>DANIEL ANDRES VARELA RINCON</t>
  </si>
  <si>
    <t>La adquisición de ONT HOMEGATEWAY de 4 puertos requeridos para la operación de Internet en fibra óptica compatibles con todas las OLTs actualmente aprovisionadas en la infraestructura tecnológica.</t>
  </si>
  <si>
    <t>400-AA-0154-2024</t>
  </si>
  <si>
    <t>400-OC-2050-2024</t>
  </si>
  <si>
    <t>OPTICTIMES COLOMBIA SAS</t>
  </si>
  <si>
    <t>ANDRES FELIPE GONZALEZ CORONADO</t>
  </si>
  <si>
    <t>Prestar el servicio de soporte, actualización (renovación) y mantenimiento preventivo de la licencia de la plataforma Proxy Corporativo http web SAFE PERSONAL de ALLOT.</t>
  </si>
  <si>
    <t>900-CCE-0130-2024</t>
  </si>
  <si>
    <t>200-PS-2055-2024</t>
  </si>
  <si>
    <t>INNOVA NETWORKS SAS</t>
  </si>
  <si>
    <t>Suministro de pértigas para la apertura de los cortacircuitos de los transformadores de uso exclusivo del sistema de alumbrado público del Distrito de Santiago de Cali.</t>
  </si>
  <si>
    <t>900-CCE-0140-2024</t>
  </si>
  <si>
    <t>500-CCE-2057-2024</t>
  </si>
  <si>
    <t>ACP Y CIA S.A.S.</t>
  </si>
  <si>
    <t>ANGELA MARIA  PEREA</t>
  </si>
  <si>
    <t>Prestar los servicios de soporte técnico de carácter informático que aplican, respecto a la suite de software licenciado SIPLEX MANAGEMENT, las cuales son: (i) Soporte 7x24, (ii) Actualización a nuevas versiones de la plataforma y todos sus componentes, (iii) Mantenimiento preventivo y correctivo (SAM) del software y todos sus componentes, (iv) Aplicación de release y parches de software (Patch, Ptfs) y firmware del software que garantice el normal funcionamiento de los servicios ofertados por EMCALI EICE ESP UENTIC y (v) Documentar y dar capacitación técnica de la solución.</t>
  </si>
  <si>
    <t>900-CCE-0165-2024</t>
  </si>
  <si>
    <t>400-CCE-2092-2024</t>
  </si>
  <si>
    <t>OSP INTERNATIONAL CALA S.A.S.</t>
  </si>
  <si>
    <t>SANDRA LICETH CHAMORRO</t>
  </si>
  <si>
    <t>Renovación de la licencia para la plataforma ONEGATE. Módulo FIDO2 como solución de seguridad de la información para EMCALI, con el fin de garantizar el servicio de soporte, actualización y mantenimiento del mismo.</t>
  </si>
  <si>
    <t>900-CCE-0107-2024</t>
  </si>
  <si>
    <t>200-PS-1939-2024</t>
  </si>
  <si>
    <t>SUNTIC SAS</t>
  </si>
  <si>
    <t>PRESTACION DE SERVICIOS PROFESIONALES DE INGENIERIA DE TI PARA CONFIGURACION, OPERACION, MONITOREO, ADMINISRACION, GESTION TECNICA DE INFRAESTRUCTURA Y PLATAFORMAS DE SERVICIOS DE TI Y LAS INSTANCIAS DE BASES DE DATOS DE EMCALI EICE ESP.</t>
  </si>
  <si>
    <t>900-IP-0174-2024</t>
  </si>
  <si>
    <t>200-PS- 2093 - 2024</t>
  </si>
  <si>
    <t>ESFERA CONSULTING SAS</t>
  </si>
  <si>
    <t>Realizar el mantenimiento a Equipo de Rigidez Dieléctrica Marca Avo Megger y Equipo de Prueba a Elementos de Protección Marca Hanco.</t>
  </si>
  <si>
    <t>900-IP-0145-2024</t>
  </si>
  <si>
    <t>500-CM-2127-2024</t>
  </si>
  <si>
    <t>HECTOR FABIO OSORIO</t>
  </si>
  <si>
    <t>MANTENIMIENTO AL SISTEMA DE CONTROL DE LAS PUERTAS DE ACCESO A LOS LABORATORIOS DE ENSAYOS Y MEDIDAS ELECTRICAS.</t>
  </si>
  <si>
    <t>900-IP-0105-2024</t>
  </si>
  <si>
    <t>500-PS-2064-2024</t>
  </si>
  <si>
    <t>SERVICIOS ESPECIALIZADOS</t>
  </si>
  <si>
    <t>Compra de Probetas y Beakers de vidrio</t>
  </si>
  <si>
    <t>900-IP-0152-2024</t>
  </si>
  <si>
    <t>500-CC-2065-2024</t>
  </si>
  <si>
    <t>WALTER VELASCO S.A.S.</t>
  </si>
  <si>
    <t xml:space="preserve">Suministrar las pólizas de Seguro de Daños Corporales Causados a las Personas en Accidentes de Tránsito - SOAT que le corresponde asegurar en virtud de Disposiciòn Legal. </t>
  </si>
  <si>
    <t>900-IP-0025-2024</t>
  </si>
  <si>
    <t>PRIVADA</t>
  </si>
  <si>
    <t>800-PS-0991-2024</t>
  </si>
  <si>
    <t>LA PREVISORA S.A. COMPAÑÍA DE SEGUROS SUCURSAL CALI</t>
  </si>
  <si>
    <t>-</t>
  </si>
  <si>
    <t>DIANA YANET RUIZ MORALES</t>
  </si>
  <si>
    <t xml:space="preserve">Prestar el servicio de uso de transmisión de comunicación entre radios PPT (push over celular) - pulsar para hablar por celular, que se proporciona a  través de una red de telefonía junto con los SERVICIOS DE LA PLATAFORMA POCSTARS. </t>
  </si>
  <si>
    <t>900-IP-0040-2024</t>
  </si>
  <si>
    <t>800-PS-1165-2024</t>
  </si>
  <si>
    <t>SERVICIOS Y COMUNICACIONES SERVICOM SA.S.</t>
  </si>
  <si>
    <t>GERMAN HERNANDO HUERTAS CABRERA</t>
  </si>
  <si>
    <t xml:space="preserve">Prestar los servicios de mantenimiento preventivo y correctivo (incluido repuestos y mano de obra), para los vehículos del parque automotor de EMCALI EICE ESP, que lo requieran (vehículos livianos, medianos, pesados, equipos de presión succión y maquinarilla), en las marcas y referencias relacionadas en tabla o anexo No. 1, según prioridades recibidas de cada una de las gerencias y/o hasta agotar presupuesto, según el aforo presupuestal de cada una de ellas. </t>
  </si>
  <si>
    <t>900-CCE-0050-2024</t>
  </si>
  <si>
    <t>ART 3.1</t>
  </si>
  <si>
    <t>800-CCE-1183-2024</t>
  </si>
  <si>
    <t>ASESORIA Y RECONSTRUCCION AUTOMOTRIZ - ARAUTOS S.A.S.</t>
  </si>
  <si>
    <t>CARLOS ALBERTO MARTINEZ RESTREPO</t>
  </si>
  <si>
    <t xml:space="preserve">Prestar los servicios para la realizaciòn del Programa de Bienestar Social, dirigido a los Servidores Públicos y demás colaboradores de EMCALI EICE ESP y su grupo familiar, en el marco del Sistema de Estímulos. </t>
  </si>
  <si>
    <t>900-CCE-0045-2024</t>
  </si>
  <si>
    <t>800-CCE-1400-2024</t>
  </si>
  <si>
    <t xml:space="preserve">CAJA DE COMPENSACION FAMILIAR DEL VALLE DEL CAUCA - COMFENALCO VALLE DELA GENTE. </t>
  </si>
  <si>
    <t>MARISOL LOPEZ VILORA</t>
  </si>
  <si>
    <t>El porcentaje de ejecución es tomado según avance del contrato y los desembolsos según forma de pago</t>
  </si>
  <si>
    <t xml:space="preserve">Realizar actividades de prevención y preparaciòn y respuestas ante escenarios de emergencia en las sedes y el parque automotor de EMCALI EICE ESP, consistentes en la realizaciòn del diseño de comunicaciones propias del sistema de SG SST, elaboraciòn de planes de emergencia, planos de evacuación, la prestaciòn de servicios en la administración, asesoría y gestión empresarial en amenazas, demarcación, señalización, mantenimiento preventivo de sistemas de detecciòn de incendio (SDI), mantenimiento preventivo seistema redes contra incendio (RCI), mantenimiento trajes valvulares nivel A y SCBA, suministro y recarga de extintores, conservación tubos de salvamento, fortalecimiento ante la respuesta a emergencias. </t>
  </si>
  <si>
    <t>900-IP-0046-2024</t>
  </si>
  <si>
    <t>800-PS-1573-2024</t>
  </si>
  <si>
    <t>BENEMERITO CUERPO DE BOMBEROS VOLUNTARIOS DE CALI.</t>
  </si>
  <si>
    <t>FRANCELLY SANCHEZ FLOREZ</t>
  </si>
  <si>
    <t>Adquisición de repuestos e insumos requeridos para atenciòn de fallas menores en el mantenimiento del parque automotor de EMCALI EICE ESP</t>
  </si>
  <si>
    <t>900-IP-0065-2024</t>
  </si>
  <si>
    <t>800-CS-1583-2024</t>
  </si>
  <si>
    <t>INGENIERIA ESPECIALIZADA EN MOTORES S.A.S. INGEMOTORES S.A.S</t>
  </si>
  <si>
    <t>BERNARDO ACUÑA BUITRAGO</t>
  </si>
  <si>
    <t>TERMINACION ANTICIPADA DE MUTUO ACUERDO</t>
  </si>
  <si>
    <t>Prestar los servicios para la realización de las pruebas diagnósticas, evaluación médica pre ocupacional o de pre ingreso, evaluación médica ocupacional periódica (programadas o por cambio de ocupación), pos ocupacional o de egreso y pos incapacidad o reintegro y custodia de historia clínica de los servidores públicos y aprendices de EMCALI EICE ESP; con el propósito de determinar conceptos de aptitud y las condiciones de salud física y mental de dicho personal</t>
  </si>
  <si>
    <t>900-IP-0052-2024</t>
  </si>
  <si>
    <t>800-CS-1620-2024</t>
  </si>
  <si>
    <t> UNIDAD DE SALUD OCUPACIONAL S.A.S.   </t>
  </si>
  <si>
    <t>IVON YOVANA ROJAS RODRIGUEZ </t>
  </si>
  <si>
    <t>Realizar mantenimientos locativos y/o reparaciones en las sedes de EMCALI.</t>
  </si>
  <si>
    <t>900-IP-0069-2024</t>
  </si>
  <si>
    <t xml:space="preserve">800-PS-1669-2024 </t>
  </si>
  <si>
    <t>CONSTRUYENDO ARQUITECTURA S.A.S</t>
  </si>
  <si>
    <t>INDIRA ARCILA COLORADO</t>
  </si>
  <si>
    <t>El porcentaje de ejecución es tomado según avance de ejecución</t>
  </si>
  <si>
    <t>Prestación de los servicios de Mantenimiento preventivo y correctivo de los vehículos medianos, pesados y livianos. Todo lo anterior incluido Mano de Obra y repuestos.</t>
  </si>
  <si>
    <t>900-CCE-0089-2024</t>
  </si>
  <si>
    <t>800-CCE-1839-2024</t>
  </si>
  <si>
    <t xml:space="preserve">UNION TEMPORAL ARA - INGE EMCALI 2024 </t>
  </si>
  <si>
    <t xml:space="preserve">Contratar el servicio de toma de pruebas de alcohol, pruebas de sustancias psicoactivas  verificación de pruebas. </t>
  </si>
  <si>
    <t>900-IP-0111-2024</t>
  </si>
  <si>
    <t>800-PS-1956-2024</t>
  </si>
  <si>
    <t>CENTRO DE ESPECIALISTA MEDICINA SALUD OCUPACIONAL S.A.S. CEMSO S.A.S.</t>
  </si>
  <si>
    <t xml:space="preserve">IVON YOVANA ROJAS RODRIGUEZ </t>
  </si>
  <si>
    <t xml:space="preserve">Prestar los servicios de Mantenimiento preventivo y correctivo de los equipos de Maquinaria Amarilla, módulos, y chasises de los equipos de lavado - succión, liniería, grúas y canastas . Todo lo anterior incluido Mano de Obra y Repuestos. </t>
  </si>
  <si>
    <t>900-CCE-0127-2024</t>
  </si>
  <si>
    <t>800-CCE-1960-2024</t>
  </si>
  <si>
    <t xml:space="preserve">REHIMAC S.A. </t>
  </si>
  <si>
    <t>Realizar la Inspección y certificaciòn de los sistemas de transporte vertical (ascensores ) utilizados por EMCALI para el transporte de funcionarios y/o personal en general, bajo los parámetros de la norma NTC 5926-1</t>
  </si>
  <si>
    <t>900-IP-0115-2024</t>
  </si>
  <si>
    <t>800-PS-2002-2024</t>
  </si>
  <si>
    <t>SERVIMETERS S.A.S.</t>
  </si>
  <si>
    <t>ENRIQUE RAMIREZ CASTILLO</t>
  </si>
  <si>
    <t>Prestación del servicio de Área Protegida, para resguardar y suministrar oportunamente atención pre hospitalaria, las urgencias y/o emergencias médicas dentro de las instalaciones de los 17 Centros de Atención localizados en el Distrito de Santiago de Cali, y en los municipios de Jamundí y Yumbo en el Departamento del Valle del Cauca y Puerto tejada en el Departamento del Cauca, adicionalmente, el Contac Center Guabito, Edificio Boulevard y Torre Emcali, que comprende la atención medica así como los traslados asistidos a centros médicos hospitalarios a los usuarios, clientes, visitantes, funcionarios y prestadores de servicio de EMCALI.</t>
  </si>
  <si>
    <t>900-IP-0110-2024</t>
  </si>
  <si>
    <t>800-PS-2046-2024</t>
  </si>
  <si>
    <t>CRUZ ROJA COLOMBIANA SECCIONAL VALLE DEL CAUCA</t>
  </si>
  <si>
    <t xml:space="preserve">SORAYA MILENA CAICEDO MUÑOZ </t>
  </si>
  <si>
    <t>Prestar el servicio de mantenimiento preventivo y correctivo a los sistemas de Seguridad Electrónica para las instalaciones de EMCALI EICE ESP</t>
  </si>
  <si>
    <t>900-IP-0124-2024</t>
  </si>
  <si>
    <t>800-CS-2066-2024</t>
  </si>
  <si>
    <t xml:space="preserve">INGESET S.A.S. </t>
  </si>
  <si>
    <t>Realizar talleres de sensibilización, prevención e intervención del consumo de sustancias psicoactivas a los servidores públicos, contratistas y aprendices de EMCALI EICE ESP</t>
  </si>
  <si>
    <t>900-IP-0087-2024</t>
  </si>
  <si>
    <t>800-PS-2028-2024</t>
  </si>
  <si>
    <t>GRUPO MENTESANA SAS</t>
  </si>
  <si>
    <t xml:space="preserve">Prestación de servicio para la participación publicitaria y presencia de marca en el evento Retail del futuro 2024 Inteligencia y Humanizaciòn, la potencia de dos mundos. </t>
  </si>
  <si>
    <t>ART. 3,1</t>
  </si>
  <si>
    <t>FEDERACION NACIONAL DE COMERCIANTES EMPRESARIOS - FENALCO</t>
  </si>
  <si>
    <t>MELLEMBERG CARDONA GUTIEREZ</t>
  </si>
  <si>
    <t>Prestación de servicio para la participaciòn publicitaria y presencia de marca de EMCALI-EICE-ESP en el evento "10o. ENCUENTRO LATINOAMERICANO DE ENERGIA UN SECTOR EN EVOLUCION"</t>
  </si>
  <si>
    <t xml:space="preserve">CORPORACION CENTRO DE INNOVACION Y DESARROLLO TECNOLOGICO DEL SECTOR ELECTRICO  - CIDET </t>
  </si>
  <si>
    <t>Prestar los servicios logísiticos para la producción y operación de los eventos que permitan cumplir las estrategias comerciales de EMCALI EICE ESP</t>
  </si>
  <si>
    <t>Elaborar y entregar bolsas plásticas, botellas y botellones marcadas con el logo EMCALI</t>
  </si>
  <si>
    <t xml:space="preserve">600-PS-1988-2024 </t>
  </si>
  <si>
    <t>ENVASAR FARALLONES OR S.A.S</t>
  </si>
  <si>
    <t>PARTICIPACION PUBLICITARIA Y PRESENCIA DE MARCA EN EL EVENTO "67º CONGRESO INTERNACIONAL DE ACODAL”.</t>
  </si>
  <si>
    <t>ASOCIACIÓN COLOMBIANA DE INGENIERÍA SANITARIA Y AMBIENTAL – ACODAL</t>
  </si>
  <si>
    <t>JUAN PABLO GUTIERREZ MARIN</t>
  </si>
  <si>
    <t>PARTICIPACION PUBLICITARIA Y PRESENCIA DE MARCA DE EMCALI-EICE-ESP EN EL EVENTO "DISTRITO MODA 2024”.</t>
  </si>
  <si>
    <t>FUNDACIÓN ALTRUITAS DE CORAZÓN GRANDE.</t>
  </si>
  <si>
    <t>PARTICIPACION PUBLICITARIA Y PRESENCIA DE MARCA DE EMCALI-EICE-ESP EN EL EVENTO "VI ENCUENTRO INFRAESTRUCTURA SOSTENIBLE”</t>
  </si>
  <si>
    <t>600-CCE- 2062 - 2024</t>
  </si>
  <si>
    <t>CAMARA COLOMBIANA DE LA INFRAESTRUCTURA – CCI OCCIDENTE</t>
  </si>
  <si>
    <t xml:space="preserve">600-CCE-2082-2024 </t>
  </si>
  <si>
    <t>PARTICIPACION PUBLICITARIA Y PRESENCIA DE MARCA DE EMCALI-EICE-ESP EN EL EVENTO "CARRERA DEPORTIVA CRISTO REY 7K Y VIRGEN DE YANACONAS 15K”.</t>
  </si>
  <si>
    <t>MARKETING &amp; SPORTS LOGISTICS S.A.S</t>
  </si>
  <si>
    <t>Prestar Servicio de cafetería y logística para atender reuniones de la Secretaría General y Gerencia Financiera.</t>
  </si>
  <si>
    <t>700-CCE-2102-2024</t>
  </si>
  <si>
    <t>CLUB SOCIAL Y DEPORTIVO DE TRABAJADORES Y PENSIONADOS DE EMCALI E.I.C.E. E.S.P.</t>
  </si>
  <si>
    <t>ORFANI PATIÑO DIAZ</t>
  </si>
  <si>
    <t>Prestación de Servicio para la participación publicitaria y Presencia de marca de EMCALI-EICE-ESP en el evento " 26°. CONGRESO ANDESCO SERVICIOS PUBLICOS, TIC Y TV CON SEGURIDAD"</t>
  </si>
  <si>
    <t>Realizar la implementacion y soporte de nivel II sobre la plataforma del aplicativo Open SmartFlex version 6.01.04</t>
  </si>
  <si>
    <t>900-IP-0057-2024</t>
  </si>
  <si>
    <t>200-AO-1518-2024</t>
  </si>
  <si>
    <t>GLOBAL MVM S.A.S.</t>
  </si>
  <si>
    <t>Prestacion de servicios de suscripcion en la nube de Hyland, actualizacion, soporte tecnico nivel 2, soporte fabricante, analisis, diseño, desarrollo, pruebas, configuracion, implementacion y capacitacion, para el sistema de gestion documental OnBase Fundation.</t>
  </si>
  <si>
    <t>Manual de Contratación artículo 3.1</t>
  </si>
  <si>
    <t>JUAN CARLOS DELGADO MARTINEZ / VICTOR HUGO HERNANDEZ VALENCIA</t>
  </si>
  <si>
    <t>Renovacion de la licencia para la plataforma de telefonia IP 3CX, tarificador y servidores, con el fin de garantizar el servicio de soporte, actualizacion y mantenimiento del mismo.</t>
  </si>
  <si>
    <t>200-CCE-1624-2024</t>
  </si>
  <si>
    <t>LUIS ALBERTO BELTRAN ROMERO</t>
  </si>
  <si>
    <t>Prestar los servicios de alquiler de equipos de ofimatica para la Gerencia Comercial de Empresas Municipales de Cali, cediendole el derecho a su uso y goce, en sus propias instlaciones en los Centro de Atencion PQRS.</t>
  </si>
  <si>
    <t>PC COM S.A.S.</t>
  </si>
  <si>
    <t>RODRIGO BOLAÑOS BOLAÑOS / AMANDA BORREO HURTADO</t>
  </si>
  <si>
    <t>Renovacion de la licencia para la plataforma ONEGATE, modulo FIDO2 como solucion de seguridad de la informacion para EMCALI, con el fin de garantizar el servicio de soporte, actualizacion y mantenimiento del mismo.</t>
  </si>
  <si>
    <t>SUNTIC S.A.S.</t>
  </si>
  <si>
    <t>Compra de 60 cintas para librería de backups en formato LTO ULTRIUM 7 DATA CARTRIDGE.</t>
  </si>
  <si>
    <t>900-IP-0102-2024</t>
  </si>
  <si>
    <t>200-CCV-1934-2024</t>
  </si>
  <si>
    <t>W &amp; C INTERNATIONAL S.A.S.</t>
  </si>
  <si>
    <t>MAURICIO RAMIREZ RODRIGUEZ</t>
  </si>
  <si>
    <t>Adquirir renovacion del soporte, y mantenimiento Forever (Gold) por dos (2) años del sistema de almacenamiento Pure Storage x50R3 y c40R3 con que cuenta EMCALI actualmente.</t>
  </si>
  <si>
    <t>Prestar el servicio de soporte, actualización (renovación) y mantenimiento preventivo de la licencia de la plataforma Proxy Corporativo http web Safe Personal de Allot.</t>
  </si>
  <si>
    <t>INNOVA NETWORKS S.A.S.</t>
  </si>
  <si>
    <t>Prestacion de servicios profesionales de ingenieria de TI para configuración, operación, monitoreo, administración, gestión técnica de infraestructura y plataformas de servicios de TI y las instancias de bases de datos de EMCALI EICE ESP</t>
  </si>
  <si>
    <t>200-PS-2093-2024</t>
  </si>
  <si>
    <t>ESFERA CONSULTING S.A.S.</t>
  </si>
  <si>
    <t>Prestación de Servicios Profesionales de Apoyo en la Gestión para los procesos relacionados con gestionar proyectos de tecnología de información</t>
  </si>
  <si>
    <t>200-IP-020-2024</t>
  </si>
  <si>
    <t>200-PS-0656-2024</t>
  </si>
  <si>
    <t>RODOLFO CRUZ DOMINGUEZ</t>
  </si>
  <si>
    <t>RODRIGO BOLAÑOS  BOLAÑOS</t>
  </si>
  <si>
    <t>Prestación de Servicios Especializados Profesionales de Apoyo a la Gestión Para Seguimiento Y Control De La Contratación Elaboración de Reportes E Informes De: MECI, Sistema De Seguridad Y Salud En El Trabajo, Planes De Mejora E Indicadores Y Todo Lo Relacionado Con El Proceso De Gestionar Tecnología Informática</t>
  </si>
  <si>
    <t>200-IP-001-2024</t>
  </si>
  <si>
    <t>200-PS-0657-2024</t>
  </si>
  <si>
    <t>LINA MARIA COBO GONZALEZ</t>
  </si>
  <si>
    <t>JOSE ALEJANDRO VALENCIA BERRIO</t>
  </si>
  <si>
    <t>Prestación de Servicios Profesionales de Apoyo en la Gestión en la gestión de la Infraestructura y a los procesos relacionados con gestionar Tecnología de Informática</t>
  </si>
  <si>
    <t>200-IP-023-2024</t>
  </si>
  <si>
    <t>200-PS-0658-2024</t>
  </si>
  <si>
    <t>KEVIN STEVE VICTORIA ORTIZ</t>
  </si>
  <si>
    <t>Prestación de Servicios Profesionales de Apoyo a la Gestión Para Seguimiento Y Control De La Contratación Elaboración De Reportes E Informes de: MECI, Sistema De Seguridad Y Salud En El Trabajo, Planes De Mejora E Indicadores Y Todo Lo Relacionado Con El Proceso De Gestionar Tecnología Informática</t>
  </si>
  <si>
    <t>200-IP-002-2024</t>
  </si>
  <si>
    <t>200-PS-0659-2024</t>
  </si>
  <si>
    <t>DIANA MARCELA VALENCIA MELENDEZ</t>
  </si>
  <si>
    <t>Prestación de Servicios Profesionales de Apoyo en la Gestión para atender y brindar solución de solicitudes de los sistemas de información utilizando los marcos de trabajo  metodológicos establecidos por Emcali, y realizar todo lo relacionado con el proceso de gestionar tecnología de informática.</t>
  </si>
  <si>
    <t>200-IP-024-2024</t>
  </si>
  <si>
    <t>200-PS-0660-2024</t>
  </si>
  <si>
    <t>JOSE MARIO CORTES CASTRO</t>
  </si>
  <si>
    <t>Prestación de Servicios Técnico Prestación de Servicios Asistenciales de Apoyo en la Gestión a los procesos administrativos de la unidad y todo lo relacionado con gestionar tecnología informática</t>
  </si>
  <si>
    <t>200-IP-003-2024</t>
  </si>
  <si>
    <t>200-PS-0661-2024</t>
  </si>
  <si>
    <t>RUBEN DARIO MARIN NIEVA</t>
  </si>
  <si>
    <t>Prestación de Servicios Profesionales de Apoyo en la Gestión para el Seguimiento y gestión en Calidad Operacional de los procesos basados en las metodologías o buenas prácticas implementadas para gestión de servicios de TI en la Gerencia de Área Tecnología de Información ofrecido a los usuarios internos de EMCALI orientado a la mejora continua.</t>
  </si>
  <si>
    <t>200-IP-050-2025</t>
  </si>
  <si>
    <t>200-PS-0662-2024</t>
  </si>
  <si>
    <t>KATHERINE JIMÉNEZ ROMERO</t>
  </si>
  <si>
    <t>DIEGO FERNANDO ECHEVERRY SEGURA</t>
  </si>
  <si>
    <t>Prestación de Servicios Profesionales de Apoyo en la Gestión para los procesos relacionados con la gestión de proyectos y la gestión de relacionamiento de Tecnología de Información, y realizar todo para el proceso de gestionar tecnología de informática.</t>
  </si>
  <si>
    <t>200-IP-042-2024</t>
  </si>
  <si>
    <t>200-PS-0663-2024</t>
  </si>
  <si>
    <t xml:space="preserve">CARLOS ALBERTO GIRON FAJARDO </t>
  </si>
  <si>
    <t>Prestación de Servicios Asistenciales de Apoyo en la Gestión  labores secretariales, recepción, atención de llamadas, realización de oficios y realizar todo para el proceso de gestionar tecnología de informática</t>
  </si>
  <si>
    <t>200-IP-004-2024</t>
  </si>
  <si>
    <t>200-PS-0664-2024</t>
  </si>
  <si>
    <t>KAREN YULIETH RAMOS MARTINEZ</t>
  </si>
  <si>
    <t>Prestación de Servicios Técnicos de Apoyo en la Gestión  para el seguimiento de los compromisos y/o entregables contractuales de terceros y/o de los prestadores de servicio y gestión administrativa en la operación de la Unidad de Centro de Competencias de TI.</t>
  </si>
  <si>
    <t>200-IP-021-2024</t>
  </si>
  <si>
    <t>200-PS-0665-2024</t>
  </si>
  <si>
    <t>DANIELA VALENCIA PÉREZ</t>
  </si>
  <si>
    <t>Prestación de Servicios Profesionales Apoyo a la Gestión Administrativa y Contractual para la Gerencia de Área correspondiente a las actividades para el cumplimiento normativo de sus procesos, de acuerdo al Modelo Integrado de Planeación y Gestión.</t>
  </si>
  <si>
    <t>200-IP-005-2024</t>
  </si>
  <si>
    <t>200-PS-0666-2024</t>
  </si>
  <si>
    <t>DANIEL TORRES CHAMORRO</t>
  </si>
  <si>
    <t>Prestación de servicios de apoyo asistencial, funcional y técnico a la gestión de la infraestructura TIC, apoyo a la administración y apoyo en la manejo de las actividades de inspección y mantenimiento del Datacenter.</t>
  </si>
  <si>
    <t>200-IP-040-2024</t>
  </si>
  <si>
    <t>200-PS-0667-2024</t>
  </si>
  <si>
    <t>DIEGO FERNANDO MENESES OSORIO</t>
  </si>
  <si>
    <t>Prestación de Servicios Funcional y Técnico  de Apoyo en la Gestión en la Unidad de infraestructura de Tecnología de Información, para software base, ejecución y seguimiento de actividades de apoyo a la administración de base de datos y gestión de accesos de las aplicaciones de Emcali y realizar todos los procesos de gestionar tecnología de informática.</t>
  </si>
  <si>
    <t>200-IP-031-2024</t>
  </si>
  <si>
    <t>200-PS-0668-2024</t>
  </si>
  <si>
    <t xml:space="preserve">GILBERTO NIÑO RAMIREZ </t>
  </si>
  <si>
    <t>Prestación de Servicios Profesionales, Funcional y Técnico  de Apoyo en la Gestión en la Unidad de infraestructura de Tecnología de Información en la implementación de soluciones tecnológicas y de apoyo a la gestión de brindar soporte nivel 2 a software gestionado dentro de la misma unidad como el gestor de identidades y el portal de servicios de Emcali.</t>
  </si>
  <si>
    <t>200-IP-032-2024</t>
  </si>
  <si>
    <t>200-PS-0669-2024</t>
  </si>
  <si>
    <t>IVAN FERNANDO GALLEGO CASTRO</t>
  </si>
  <si>
    <t>Prestación de Servicios Profesionales para apoyo en la Gestión de soporte Funcional para la solución ERP SAP S4/HANA en el proceso de Gestionar Tecnología de Informática.</t>
  </si>
  <si>
    <t>200-IP-013-2024</t>
  </si>
  <si>
    <t>200-PS-0670-2024</t>
  </si>
  <si>
    <t>ABELARDO MENDEZ QUIMBAYO</t>
  </si>
  <si>
    <t>Prestación de servicios Técnico, funcional y Asistencial de Apoyo en la Gestión para los procesos administrativos de la unidad de Infraestructura y en el seguimiento de actividades, planes de trabajo y proyectos, relacionamiento con las otras unidades de TI y elaboración de actas, informes y documentación relacionada con Tecnologías de la Información.</t>
  </si>
  <si>
    <t>200-IP-035-2024</t>
  </si>
  <si>
    <t>200-PS-0671-2024</t>
  </si>
  <si>
    <t>YORDANN HERNAN UMBARILLA OSPINA</t>
  </si>
  <si>
    <t>Prestación de Servicios Profesionales de Apoyo en la Gestión para las actividades de generación de especificaciones de diseño y atributos de calidad funcionales relacionados con aspectos financieros y contables en el marco de las funciones y los objetivos de soporte empresarial en tecnología de la Gerencia de Área de Tecnologías de la Información de EMCALI</t>
  </si>
  <si>
    <t>200-IP-051-2024</t>
  </si>
  <si>
    <t>200-PS-0672-2024</t>
  </si>
  <si>
    <t>GIL ANTONIO SALAMANCA GALVES</t>
  </si>
  <si>
    <t>Prestación de Servicios asistenciales de Apoyo a la Gestión para los procesos relacionados con la gestión de proyectos y gestión de relacionamiento de tecnología de la información, y realizar todo para el proceso de gestionar tecnología de informática.</t>
  </si>
  <si>
    <t>200-IP-056-2024</t>
  </si>
  <si>
    <t>200-PS-0673-2024</t>
  </si>
  <si>
    <t>JHON ERICK LEIVA MARTINEZ</t>
  </si>
  <si>
    <t>VICTOR HUGO HERNANDEZ VALENCIA</t>
  </si>
  <si>
    <t>Prestación de Servicios Profesionales de Apoyo a la Gestión para la Gerencia de Área en la Asesoría del Proyecto ERP SAP,  incluyendo actividades de capacitación, facilitación y la gestión integral para mejorar la agilidad organizativa de la unidad y realizar todo para el proceso de gestionar tecnología de informática.</t>
  </si>
  <si>
    <t>200-IP-057-2024</t>
  </si>
  <si>
    <t>200-PS-0674-2024</t>
  </si>
  <si>
    <t>CINDY ANDREA MARTINEZ MONTOYA</t>
  </si>
  <si>
    <t>200-IP-010-2025</t>
  </si>
  <si>
    <t>200-PS-0675-2024</t>
  </si>
  <si>
    <t>JULIETH TATIANA SAAVEDRA</t>
  </si>
  <si>
    <t>200-IP-014-2024</t>
  </si>
  <si>
    <t>200-PS-0676-2024</t>
  </si>
  <si>
    <t>LEYDE COMETA RÍOS</t>
  </si>
  <si>
    <t>200-IP-015-2024</t>
  </si>
  <si>
    <t>200-PS-0677-2024</t>
  </si>
  <si>
    <t>SERGIO ANDRES SILVA ARROYO</t>
  </si>
  <si>
    <t>Prestación de Servicios Profesionales de Apoyo en la Gestión para el análisis y solución de incidentes, requerimientos, cambios, evaluación, apoyo en los incidentes reportados y proyectos de ambientes de prueba y producción del Sistema Comercial OPEN SMARTFLEX de EMCALI.</t>
  </si>
  <si>
    <t>200-IP-017-2024</t>
  </si>
  <si>
    <t>200-PS-0678-2024</t>
  </si>
  <si>
    <t>JOANNA VIRGINIA BERNAT LOPEZ</t>
  </si>
  <si>
    <t>200-IP-019-2024</t>
  </si>
  <si>
    <t>200-PS-0679-2024</t>
  </si>
  <si>
    <t>FRANCY ELENA SAENZ SALAZAR</t>
  </si>
  <si>
    <t>Prestación de Servicios Profesionales Apoyo a la Gestión Para la gestión, la coordinación y el direccionamiento de actividades orientadas al cumplimiento normativo, la alineación con el Modelo Integrado de Planeación y Gestión y la aplicación de la Política de Gobierno Digital en los planes estratégicos, proyectos e iniciativas de la Gerencia de Área de Tecnologías de la Información de EMCALI.</t>
  </si>
  <si>
    <t>200-IP-006-2024</t>
  </si>
  <si>
    <t>200-PS-0681-2024</t>
  </si>
  <si>
    <t>CAMILO ANDRES LASSO SILVA</t>
  </si>
  <si>
    <t>Prestación de Servicios Profesionales Apoyo a la Gestión de la Gerencia de Área en la ejecución y seguimiento de políticas, planes, programas y proyectos orientados al cumplimiento de los procesos, en concordancia con la misión de la Entidad y con la normatividad vigente.</t>
  </si>
  <si>
    <t>200-IP-008-2024</t>
  </si>
  <si>
    <t>200-PS-0682-2024</t>
  </si>
  <si>
    <t>MARIA FERNANDA CALDERON</t>
  </si>
  <si>
    <t>Prestación de Servicios Profesionales de Apoyo en la Gestión del cambio y cultura organizacional, en el proceso de Gestionar Tecnología de Informática.</t>
  </si>
  <si>
    <t>200-IP-041-2024</t>
  </si>
  <si>
    <t>200-PS-0683-2024</t>
  </si>
  <si>
    <t>DANIELA GOMEZ DUQUE</t>
  </si>
  <si>
    <t>Prestación de servicios profesionales apoyo en procesos relacionados con la gestión de proyectos a través de herramientas colaborativas tecnológicas y de PMO utilizadas por la Unidad de Planeación de TI y realizar todo para el proceso de gestionar tecnología de informática</t>
  </si>
  <si>
    <t>200-IP-043-2024</t>
  </si>
  <si>
    <t>200-PS-0684-2024</t>
  </si>
  <si>
    <t>MARIA ADELA OROZCO GALLEGO</t>
  </si>
  <si>
    <t>Prestación de servicios técnicos de apoyo en la gestión para  los procesos relacionados con la gestión de proyectos y gestión de relacionamiento de tecnología de la información.</t>
  </si>
  <si>
    <t>200-IP-044-2024</t>
  </si>
  <si>
    <t>200-PS-0686-2024</t>
  </si>
  <si>
    <t>MARIO ALBERTO GONZALEZ MORALES</t>
  </si>
  <si>
    <t>Prestación de Servicios Profesionales de Apoyo en la Gestión en la Unidad de Planeación en Procesos de Planes y Procedimientos para desarrollo de Centro de Innovación de la Gerencia de Área de Tecnología de Información.</t>
  </si>
  <si>
    <t>200-IP-045-2024</t>
  </si>
  <si>
    <t>200-PS-0687-2024</t>
  </si>
  <si>
    <t xml:space="preserve">VIVIANA FERNANDEZ PAYAN </t>
  </si>
  <si>
    <t>Prestación de Servicios Profesionales Especializados Para dar apoyo en el Soporte Funcional para la solución ERP SAP en el proceso de Gestionar Tecnología de Informática.</t>
  </si>
  <si>
    <t>200-IP-046-2024</t>
  </si>
  <si>
    <t>200-PS-0689-2024</t>
  </si>
  <si>
    <t xml:space="preserve">RICARDO ANDRES ESTRADA CLAROS </t>
  </si>
  <si>
    <t>Prestación de servicios técnicos de Apoyo en la Gestión  para el portafolio de EMCALI, mediante el levantamiento de requerimientos del negocio y el análisis de los problemas que se presenten en los sistemas de información  y realizar todo para el proceso de gestionar tecnología de informática</t>
  </si>
  <si>
    <t>200-IP-052-2024</t>
  </si>
  <si>
    <t>200-PS-0690-2024</t>
  </si>
  <si>
    <t>ANDREY DAVID SARRIA PATIÑO</t>
  </si>
  <si>
    <t>Prestación de Servicios Técnicos  de Apoyo en la Gestión para apoyar los procesos relacionados con gestionar tecnología de informática, participación en proyectos, apoyo a la gestión de la infraestructura e implementación de módulos, aplicativos y/o sistemas de información.</t>
  </si>
  <si>
    <t>200-IP-053-2024</t>
  </si>
  <si>
    <t>200-PS-0692-2024</t>
  </si>
  <si>
    <t xml:space="preserve">BRYAN JIMENEZ CALAMBAS </t>
  </si>
  <si>
    <t>Prestación de Servicios Profesionales de Apoyo de la Gestión en los procesos relacionados con la gestión de proyectos y gestión de relacionamiento de tecnología de la información, y realizar todo para el proceso de gestionar tecnología de informática.</t>
  </si>
  <si>
    <t>200-IP-054-2024</t>
  </si>
  <si>
    <t>200-PS-0695-2024</t>
  </si>
  <si>
    <t>FRANCY OLIVIA VARGAS FERNANDEZ</t>
  </si>
  <si>
    <t>Prestación de Servicios Técnicos de Informática de Apoyo de la Gestión para participación en proyectos, apoyo a la gestión de la infraestructura cloud y la implementación de módulos, aplicativos y/o sistemas de información on premise y cloud  y gestión de relacionamiento de tecnología de la información.</t>
  </si>
  <si>
    <t>200-IP-055-2024</t>
  </si>
  <si>
    <t>200-PS-0696-2024</t>
  </si>
  <si>
    <t>LUIS SEBASTIAN CUELLAR BERNAL</t>
  </si>
  <si>
    <t>Prestación de Servicios Técnicos de apoyo en la Gestión de soporte y atención de las solicitudes de servicios, incidentes y requerimientos de tecnología de información para el cliente interno de EMCALI en la Unidad De Infraestructura.</t>
  </si>
  <si>
    <t>200-IP-033-2024</t>
  </si>
  <si>
    <t>200-PS-0697-2024</t>
  </si>
  <si>
    <t>JULIAN DAVID LOSADA VALLEJO</t>
  </si>
  <si>
    <t>Prestación de Servicios Profesionales (TIC)  de Apoyo en la Gestión  en el Diseño de soluciones, Coordinar la instalación, operación, aprovisionamiento de servicios, gestión de infraestructura TIC corporativa, para el proceso de gestionar tecnología de información.</t>
  </si>
  <si>
    <t>200-IP-034-2024</t>
  </si>
  <si>
    <t>200-PS-0698-2024</t>
  </si>
  <si>
    <t>REINEL ANDRES BERMUDEZ BELTRAN</t>
  </si>
  <si>
    <t>200-IP-036-2024</t>
  </si>
  <si>
    <t>200-PS-0699-2024</t>
  </si>
  <si>
    <t>CARLOS ALBERTO VILLAFAÑE CORTES</t>
  </si>
  <si>
    <t>Prestación de Servicios Profesionales de Apoyo en la Gestión para el servicio Técnico, funcional para la infraestructura de TI, soporte de aplicaciones de comunicación y realizar todo para el proceso de gestionar tecnología de informática</t>
  </si>
  <si>
    <t>200-IP-037-2024</t>
  </si>
  <si>
    <t>200-PS-0700-2024</t>
  </si>
  <si>
    <t>ANDRES FELIPE FEIJOO CASTRO</t>
  </si>
  <si>
    <t>200-IP-038-2024</t>
  </si>
  <si>
    <t>200-PS-0701-2024</t>
  </si>
  <si>
    <t>JUAN SEBASTIAN GALVIS GUTIERREZ</t>
  </si>
  <si>
    <t>200-IP-011-2025</t>
  </si>
  <si>
    <t>200-PS-0702-2024</t>
  </si>
  <si>
    <t>JESUS ARCENIO PABON ROMERO</t>
  </si>
  <si>
    <t>Prestación de Servicios Profesionales de Apoyo en la Gestión para planificar e implementar estrategias destinadas a optimizar la eficiencia operativa, potenciar la agilidad organizacional y mejorar la alineación de proyectos tecnológicos bajo la responsabilidad de la Gerencia de Área de Tecnologías de la Información de EMCALI, de acuerdo con el marco de transformación digital establecido por la Política de Gobierno Digital.</t>
  </si>
  <si>
    <t>200-IP-047-2024</t>
  </si>
  <si>
    <t>200-PS-0703-2024</t>
  </si>
  <si>
    <t>EDWARD FABIAN TREJOS TOBON</t>
  </si>
  <si>
    <t>200-IP-039-2024</t>
  </si>
  <si>
    <t>200-PS-0705-2024</t>
  </si>
  <si>
    <t>ERLINSON BRAVO</t>
  </si>
  <si>
    <t>200-IP-016-2024</t>
  </si>
  <si>
    <t>200-PS-0740-2024</t>
  </si>
  <si>
    <t>CARLOS GUILLERMO ZEMANATE</t>
  </si>
  <si>
    <t>Prestación de Servicios de Apoyo en la Gestión para los servicios técnicos, de soporte y atención de las solicitudes de servicios, indicadores y requerimientos de tecnología de información para el cliente interno de emcali.</t>
  </si>
  <si>
    <t>200-IP-022-2024</t>
  </si>
  <si>
    <t xml:space="preserve">200-PS-0741-2024 </t>
  </si>
  <si>
    <t>FREDY LENIS MEJIA</t>
  </si>
  <si>
    <t>Prestación de Servicios Profesionales de Apoyo en la Gestión de análisis, Diseño, Desarrollo, Pruebas unitarias, pruebas integrales e implementación de módulos, aplicativos y/o sistemas de información integrados automatizando procesos, actividades y procedimientos, que faciliten la toma de decisiones y la eficiencia, utilizando los marcos de trabajo y metodológicos establecidos por emcali y realizar todo para el proceso de gestionar tecnología de informática</t>
  </si>
  <si>
    <t>200-IP-025-2024</t>
  </si>
  <si>
    <t>200-PS-0742-2024</t>
  </si>
  <si>
    <t>RODRIGO SALAZAR PRADO</t>
  </si>
  <si>
    <t>Prestación de servicios profesionales para apoyo en la gestión en el asesoramiento en la optimización de los procesos operativos de las distintas unidades que conforman la gerencia de área de tecnología de información de Emcali</t>
  </si>
  <si>
    <t>200-IP-049-2024</t>
  </si>
  <si>
    <t>200-PS-0743-2024</t>
  </si>
  <si>
    <t>JAVIER FERNANDO MORENO PAYA</t>
  </si>
  <si>
    <t>Prestación de Servicios Tecnico de Apoyo en la Gestión para los servicios  administrativos de la Unidad, de Centro de Competencias, el seguimiento de los compromisos contractuales de terceros y/o de los prestadores de servicio y apoyo en la gestion de elaboracion de diferentes documentos a través de herramientas colaborativas tecnológicas y realizar todo para el proceso de gestionar tecnología de informática.</t>
  </si>
  <si>
    <t>200-IP-059-2024</t>
  </si>
  <si>
    <t>200-PS-0744-2024</t>
  </si>
  <si>
    <t>KERY NATALY DEOSSA BEDOYA</t>
  </si>
  <si>
    <t>Prestación de Servicios Profesionales Especializados de Ingeniería como experto SAP S4/HANA desarrolador ABAP en los modulos de HCM, relacionado con la solución ERP SAP en el proceso de Gestionar Tecnología de Informática.</t>
  </si>
  <si>
    <t>200-IP-030-2024</t>
  </si>
  <si>
    <t>200-PS-0829-2024</t>
  </si>
  <si>
    <t>WILSON DARIO FRANCO CASTRO</t>
  </si>
  <si>
    <t xml:space="preserve">Prestación de Servicios Profesionales de Apoyo a la Gestión en las Actividades de Agilismo e Innovación, mediante el levantamiento de requerimientos del negocio y el análisis de los problemas que se presenten en los proyectos de Desarrollo e Innovación y realizar todo para el proceso de gestionar tecnología de informática. </t>
  </si>
  <si>
    <t>200-IP-058-2024</t>
  </si>
  <si>
    <t>200-PS-0913-2024</t>
  </si>
  <si>
    <t>CRISTIAN EDUARDO CALLEJAS OCAMPO</t>
  </si>
  <si>
    <t>200-IP-009-2024</t>
  </si>
  <si>
    <t>200-PS-0996-2024</t>
  </si>
  <si>
    <t>MARLYN YURI PRADO CAÑAR</t>
  </si>
  <si>
    <t>200-IP-012-2024</t>
  </si>
  <si>
    <t>200-PS-0997-2024</t>
  </si>
  <si>
    <t>HECTOR FABIO GONZALEZ ROSERO</t>
  </si>
  <si>
    <t>200-IP-018-2024</t>
  </si>
  <si>
    <t>200-PS-0998-2024</t>
  </si>
  <si>
    <t>ALBERT JHON VIVAS AGUAS</t>
  </si>
  <si>
    <t>Prestación de servicios profesionales para dar apoyo funcional en el módulo PM mantenimiento y/o cualquier módulo que de la solución ERP SAP en el proceso de gestionar tecnología de información.</t>
  </si>
  <si>
    <t>200-IP-061-2024</t>
  </si>
  <si>
    <t>200-PS-0999-2024</t>
  </si>
  <si>
    <t>GUSTAVO ADOLFO AGUIRRE MARTINEZ</t>
  </si>
  <si>
    <t>Prestar servicios profesionales para el apoyo de las actividades relacionadas con la evaluación integral de la Gerencia de la Unidad de Tecnología de la Información, la creación, ajuste o mejora de sus planes estratégicos y proceso y subprocesos.</t>
  </si>
  <si>
    <t>200-IP-060-2024</t>
  </si>
  <si>
    <t>200-PS-1000-2024</t>
  </si>
  <si>
    <t>ANGELICA MARIA LINEROS</t>
  </si>
  <si>
    <t> Prestación de servicios profesionales especializados (asesoría y consultoría) para la evaluación integral, planes estratégicos y mejora continua de los procesos de la gerencia de tecnología de Emcali.</t>
  </si>
  <si>
    <t>200-IP-062-2024</t>
  </si>
  <si>
    <t>200-PS-1032-2024</t>
  </si>
  <si>
    <t>JAIME CAMPO RODRIGUEZ</t>
  </si>
  <si>
    <t>Prestación de Servicios Profesionales de Apoyo en la Gestión para la planeación y ejecución de estrategias que faciliten la implementación, optimización funcional, adopción, uso y apropiación de la herramienta ERP SAP dentro de los procesos de EMCALI</t>
  </si>
  <si>
    <t>200-IP-048-2024</t>
  </si>
  <si>
    <t>200-PS-1066-2024</t>
  </si>
  <si>
    <t>GIOVANNY ANTONIO SALDAÑA RAMIREZ</t>
  </si>
  <si>
    <t xml:space="preserve">Prestación de Servicios Profesionales Especializados de Ingeniería como experto SAP S4/HANA desarrollador ABAP en los módulos de HCM, relacionado con la solución ERP SAP en el proceso de Gestionar Tecnología de Informática. </t>
  </si>
  <si>
    <t>200-IP-029-2024</t>
  </si>
  <si>
    <t>200-PS-1093-2024</t>
  </si>
  <si>
    <t>DIEGO ALEXANDER PALACIOS ROJAS</t>
  </si>
  <si>
    <t xml:space="preserve">Prestación de Servicios Profesionales Especializados de Ingeniería como consultor senior SAP S4/HANA en los módulos MM relacionado con la solución ERP SAP en el proceso </t>
  </si>
  <si>
    <t>200-IP-028-2024</t>
  </si>
  <si>
    <t>200-PS-1095-2024</t>
  </si>
  <si>
    <t>JORGE RICARDO MARTINEZ LAITON</t>
  </si>
  <si>
    <t>Prestación de Servicios Profesionales Especializados de Ingeniería como experto SAP S4/HANA en el módulo HCM, relacionado con la solución ERP SAP en el proceso de Gestionar Tecnología de Informática</t>
  </si>
  <si>
    <t>200-IP-027-2024</t>
  </si>
  <si>
    <t>200-PS-1127-2024</t>
  </si>
  <si>
    <t>GABRIEL HERNANDO BARRIGA FLECHAS</t>
  </si>
  <si>
    <t>Prestación de Servicios Profesionales Especializados de Ingeniería como experto SAP S4/HANA desarrolador ABAP relacionado con la solución ERP SAP EMCALI en el proceso de Gestionar Tecnología de Informática.</t>
  </si>
  <si>
    <t>200-IP-064-2024</t>
  </si>
  <si>
    <t>200-PS-1218-2024</t>
  </si>
  <si>
    <t>DIANA LOPEZ CUELLAR</t>
  </si>
  <si>
    <t>Prestación de Servicios Profesionales Especializados de Ingeniería como experto SAP S4/HANA en los modulos FI-HCM, relacionado con la solución ERP SAP en el proceso de Gestionar Tecnología de Informática.</t>
  </si>
  <si>
    <t>200-IP-079-2024</t>
  </si>
  <si>
    <t>200-PS-1219-2024</t>
  </si>
  <si>
    <t>ROGER QUINTERO BEDOYA</t>
  </si>
  <si>
    <t>Prestación de servicios apoyo funcional y técnico a la gestión de la infraestructura TIC, apoyo a la administración y soporte de plataforma de telefonía IP, monitoreo de componentes de red, configuración y gestión de redes incluyendo redes inalámbricas.</t>
  </si>
  <si>
    <t>200-IP-090-2024</t>
  </si>
  <si>
    <t>200-PS-1920-2024</t>
  </si>
  <si>
    <t>CARLOS IVAN DAZA HURTADO</t>
  </si>
  <si>
    <t>Prestación de Servicios Profesionales de apoyo a la Gestión para la coordinación y el direccionamiento de actividades orientadas al cumplimiento normativo, la alineación con el Modelo Integrado de Planeación y Gestión y la aplicación de la Política de Gobierno Digital en los planes estratégicos, proyectos e iniciativas de la Gerencia de Área de Tecnologías de la Información de EMCALI.</t>
  </si>
  <si>
    <t>200-IP-092-2024</t>
  </si>
  <si>
    <t>200-PS-1924-2024</t>
  </si>
  <si>
    <t>EDUARDO ROJAS TRIVIÑO</t>
  </si>
  <si>
    <t>Servicios de apoyo asistencial a la infraestructura TI de la Gerencia de Tecnología de Información</t>
  </si>
  <si>
    <t>200-IP-091-2024</t>
  </si>
  <si>
    <t>200-PS-1974-2024</t>
  </si>
  <si>
    <t>NEL JOSE HURTADO MOTTA</t>
  </si>
  <si>
    <t>Servicio de soporte de Mesa de Servicios de Tecnología de la Información</t>
  </si>
  <si>
    <t>OTROSI 3</t>
  </si>
  <si>
    <t>200-AO-1676-2023 OTROSI 3</t>
  </si>
  <si>
    <t>COMSISTELCO S.A.S.</t>
  </si>
  <si>
    <t>OTROSI 4</t>
  </si>
  <si>
    <t>200-AO-1676-2023 OTROSI 4</t>
  </si>
  <si>
    <t>CARLOS ALBERTO TORRES GARCIA</t>
  </si>
  <si>
    <t>JENNIFER CABALLERO PEÑALOZA</t>
  </si>
  <si>
    <t>700-PS-2003-2024</t>
  </si>
  <si>
    <t>700-IP-063-2024</t>
  </si>
  <si>
    <t xml:space="preserve">Prestar servicios de apoyo a la Gerencia Financiera en la realización de actividades del subproceso de Gestión Contable y Gestión Tributaria como soporte en las actividades necesarias para dar cumplimiento con el reporte de la información en las condiciones y plazos establecidos por los clientes internos y externos, bajo el Nuevo Marco Normativo, expedido por la Contaduría General de la Nación mediante Resolución No 414 e instructivo 002 de septiembre 8 de 2014
</t>
  </si>
  <si>
    <t>SERGIO CORDERO CAÑAR</t>
  </si>
  <si>
    <t>700-PS-1820-2024</t>
  </si>
  <si>
    <t>700-IP-062-2024</t>
  </si>
  <si>
    <t>Prestar servicios de apoyo a la gestión al proceso gestión financiera para el seguimiento y control de la gestión contable, tributaria y de la información financiera en cumplimiento de la misionalidad de Empresas Municipales de CALI – EMCALI E.I.C.E. E.S.P.</t>
  </si>
  <si>
    <t>BLEDY MAYESLY MACIAS IJAJI</t>
  </si>
  <si>
    <t>700-PS-1819-2024</t>
  </si>
  <si>
    <t>700-IP-061-2024</t>
  </si>
  <si>
    <t>Prestar servicios profesionales para el acompañamiento de los procesos contables, fiscales, presupuestales, financieros y tributarios en cumplimiento de la misionalidad de Empresas Municipales de CALI – EMCALI E.I.C.E. E.S.P.</t>
  </si>
  <si>
    <t>ALEXIS ALVEAR RIOS</t>
  </si>
  <si>
    <t>700-PS-1818-2024</t>
  </si>
  <si>
    <t>700-IP-060-2024</t>
  </si>
  <si>
    <t>Prestar servicios profesionales al proceso gestión financiera para apoyar el seguImiento y control de la ejecución presupuestal en cumplimiento de la misionalidad de empresas municipales de cali – EMCALI E.I.C.E. E.S.P.</t>
  </si>
  <si>
    <t>NURY DOLORES DEVIA CRIOLLO</t>
  </si>
  <si>
    <t>WILLIAM MARROQUIN GONZALEZ</t>
  </si>
  <si>
    <t>700-PS-1104-2024</t>
  </si>
  <si>
    <t>700-IP-058-2024</t>
  </si>
  <si>
    <t>Prestación de servicios de apoyo a la gestión en los diversos trámites administrativos y jurídicos de la Gerencia de Área Financiera de EMCALI EICE ESP.</t>
  </si>
  <si>
    <t>CARLOS ALBERTO QUINTERO GUTIERREZ</t>
  </si>
  <si>
    <t>700-PS-1080-2024</t>
  </si>
  <si>
    <t>700-IP-056-2024</t>
  </si>
  <si>
    <t>Prestar servicios de apoyo al despacho de la Gerencia de Área Financiera en el seguimiento de temas administrativos transversales.</t>
  </si>
  <si>
    <t>JIMMY ALEJANDRO ESCOBAR CASTRO</t>
  </si>
  <si>
    <t>700-PS-1061-2024</t>
  </si>
  <si>
    <t>700-IP-055-2024</t>
  </si>
  <si>
    <t>Prestar servicios profesionales especializados a las Empresas Municipales de Cali EICE para apoyar a la Gerencia Financiera en el seguimiento de los procesos financieros, así como en la ejecución y seguimiento de los proyectos estratégicos para la empresa que le sean asignados.</t>
  </si>
  <si>
    <t>HAMIR RODRIGO PADILLA SARMIENTO</t>
  </si>
  <si>
    <t>700-PS-1060-2024</t>
  </si>
  <si>
    <t>700-IP-054-2024</t>
  </si>
  <si>
    <t>Prestar los servicios profesionales para llevar a cabo los trámites y gestiones que conduzcan a la liquidación total, rápida y efectiva de la empresa TELECALI EN LIQUIDACIÓN S.A.</t>
  </si>
  <si>
    <t>PAOLA ANDREA VERNAZA ROJAS</t>
  </si>
  <si>
    <t>JUAN FERNANDO PEREZ BARONA</t>
  </si>
  <si>
    <t>700-PS-0352-2024</t>
  </si>
  <si>
    <t>700-IP-052-2024</t>
  </si>
  <si>
    <t>Prestación de servicios profesionales de apoyo y acompañamiento a la unidad de recaudo y gestión de cobro.</t>
  </si>
  <si>
    <t>NIYIRETH VASCO ORTIZ</t>
  </si>
  <si>
    <t>700-PS-0542-2024</t>
  </si>
  <si>
    <t>700-IP-051-2024</t>
  </si>
  <si>
    <t>Prestación de servicios de apoyo y acompañamiento en la atención a los usuarios, notificación de actos administrativos, entrega de documentos, atención de facilidades de pago, pagos totales, gestión de la cartera que se le asigne, atención de peticiones y demás trámites que se le encomienden.</t>
  </si>
  <si>
    <t>VICTOR FABIAN GONZALEZ</t>
  </si>
  <si>
    <t>700-PS-0351-2024</t>
  </si>
  <si>
    <t>700-IP-050-2024</t>
  </si>
  <si>
    <t>Prestación de servicios profesionales para la realización de análisis y administración de datos que le permitan a la Unidad de Recaudo y Gestión de Cobro, identificar y desarrollar estrategias para lograr un recaudo efectivo procurando en cada una el agotamiento de la menos cantidad de recursos posibles.</t>
  </si>
  <si>
    <t>LILIAN RAMIREZ GONZALEZ</t>
  </si>
  <si>
    <t>700-PS-0350-2024</t>
  </si>
  <si>
    <t>700-IP-049-2024</t>
  </si>
  <si>
    <t>Prestación de servicios profesionales de apoyo y acompañamiento jurídico en la gestión de la cartera que se le asigne, así como la atención de las peticiones y demás tramites que se le encomienden.</t>
  </si>
  <si>
    <t>JUAN CARLOS RUIZ MARIN</t>
  </si>
  <si>
    <t>700-PS-0540-2024</t>
  </si>
  <si>
    <t>700-IP-048-2024</t>
  </si>
  <si>
    <t>Prestación de servicios de apoyo y acompañamiento profesional a la Unidad de Recaudo y Gestión de Cobro en la gestión de recaudo de facturación mensual de servicios públicos y complementarios.</t>
  </si>
  <si>
    <t>ANA ROCIO PARRA PASTRANA</t>
  </si>
  <si>
    <t>700-PS-0349-2024</t>
  </si>
  <si>
    <t>700-IP-047-2024</t>
  </si>
  <si>
    <t>MARIA ALEJANDRA BUENO PEREA</t>
  </si>
  <si>
    <t>700-PS-0348-2024</t>
  </si>
  <si>
    <t>700-IP-046-2024</t>
  </si>
  <si>
    <t>Prestación de servicios profesionales de apoyo y acompañamiento jurídico y/o administrativo a la unidad de recaudo y gestión de cobro.</t>
  </si>
  <si>
    <t>CATALINA LASSO SANDOVAL</t>
  </si>
  <si>
    <t>700-PS-0347-2024</t>
  </si>
  <si>
    <t>700-IP-045-2024</t>
  </si>
  <si>
    <t>Prestar servicios de apoyo a la Unidad de Recaudo y Gestión de Cobro en la implementación, puesta en marcha y seguimiento de los Sistemas de Gestión Integrados adoptados por la entidad.</t>
  </si>
  <si>
    <t>EUCARIS GONZALEZ ROLDAN</t>
  </si>
  <si>
    <t>700-PS-0538-2024</t>
  </si>
  <si>
    <t>700-IP-044-2024</t>
  </si>
  <si>
    <t>SEBASTIAN JIMENEZ VIDALES</t>
  </si>
  <si>
    <t>700-PS-0536-2024</t>
  </si>
  <si>
    <t>700-IP-043-2024</t>
  </si>
  <si>
    <t xml:space="preserve">Prestación de servicios técnicos de apoyo y acompañamiento jurídico y/o administrativo a la unidad de recaudo y gestión de cobro. </t>
  </si>
  <si>
    <t>MONICA PATRICIA SOTO BARBOSA</t>
  </si>
  <si>
    <t>700-PS-0346-2024</t>
  </si>
  <si>
    <t>700-IP-042-2024</t>
  </si>
  <si>
    <t>Prestación de servicios profesionales de apoyo y acompañamiento en la cordinación de la atención a los usuarios internos y externos, garantizando la efectiva atención de los mismos, asi como la organización fisica y digital del archivio de la unidad.</t>
  </si>
  <si>
    <t>YULY JOHANNA IMBACHI GOMEZ</t>
  </si>
  <si>
    <t>700-PS-0345-2024</t>
  </si>
  <si>
    <t>700-IP-041-2024</t>
  </si>
  <si>
    <t>Prestación de servicios profesionales de apoyo y acompañamiento en la atención a los usuarios, notificación de actos administrativos, entrega de documentos, atención de facilidades de pago, pagos totales, gestión de la cartera que se le asigne, atención de peticiones y demás trámites que se le encomienden.</t>
  </si>
  <si>
    <t>XIMENA URREA ANGULO</t>
  </si>
  <si>
    <t>700-PS-0534-2024</t>
  </si>
  <si>
    <t>700-IP-040-2024</t>
  </si>
  <si>
    <t>PAOLA ANDREA FUERTES CUAICHAR</t>
  </si>
  <si>
    <t>700-PS-0344-2024</t>
  </si>
  <si>
    <t>700-IP-039-2024</t>
  </si>
  <si>
    <t>NATALIA PAOLA ARCE SALAZAR</t>
  </si>
  <si>
    <t>700-PS-0343-2024</t>
  </si>
  <si>
    <t>700-IP-038-2024</t>
  </si>
  <si>
    <t>MARINO ALBERTO ARANGO ORTIZ</t>
  </si>
  <si>
    <t>700-PS-0342-2024</t>
  </si>
  <si>
    <t>700-IP-037-2024</t>
  </si>
  <si>
    <t>ESTHER LUCIA QUIÑONES PANCHANO</t>
  </si>
  <si>
    <t>700-PS-0341-2024</t>
  </si>
  <si>
    <t>700-IP-036-2024</t>
  </si>
  <si>
    <t>DEISY DEL SOCORRO BENJUMEA SANCHEZ</t>
  </si>
  <si>
    <t>700-PS-0340-2024</t>
  </si>
  <si>
    <t>700-IP-035-2024</t>
  </si>
  <si>
    <t>DAYHI ALEXANDER LIZALDA PELAEZ</t>
  </si>
  <si>
    <t>700-PS-0533-2024</t>
  </si>
  <si>
    <t>700-IP-034-2024</t>
  </si>
  <si>
    <t>BRYAN ALBERTO MORALES GONZALEZ</t>
  </si>
  <si>
    <t>700-PS-0339-2024</t>
  </si>
  <si>
    <t>700-IP-033-2024</t>
  </si>
  <si>
    <t>Prestar servicios de apoyo y acompañamiento profesional a la Unidad de Recaudo y Gestión de Cobro en el análisis de los datos de los usuarios reportados en el sistema comercial OSF como Siena y/o NN y realizar la coordinación de la posible depuración, saneamiento, castigo y/o perecimiento de los suscriptores que el análisis de datos arrojen como posibles candidatos para esta gestión, realizando apoyo en la asignación y seguimiento a la ejecución del plan mencionado,  así como la atención de las peticiones y demás tramites que se le encomiende y el seguimiento de los contratos ya depurados o con extinción por menor cuantía para detectar inconsistencias.</t>
  </si>
  <si>
    <t>ASTRID LORENA SANCHEZ NARVAEZ</t>
  </si>
  <si>
    <t>700-PS-0338-2024</t>
  </si>
  <si>
    <t>700-IP-032-2024</t>
  </si>
  <si>
    <t>Prestación de servicios de apoyo a la administración de la unidad en la programación, ejecución, desarrollo, seguimiento y control de las actividades administrativas y/o operativas de la unidad.</t>
  </si>
  <si>
    <t>JULIO ERNESTO GARCIA HOYOS</t>
  </si>
  <si>
    <t>700-PS-0337-2024</t>
  </si>
  <si>
    <t>700-IP-031-2024</t>
  </si>
  <si>
    <t>Prestar servicios profesionales a la Gerencia de Área Financiera en apoyo al subproceso Planeación y Evaluación de la Gestión Financiera en temas relacionados con al área funcional Administración Gerencia.</t>
  </si>
  <si>
    <t>ANA MARIA RODRIGUEZ GOMEZ</t>
  </si>
  <si>
    <t>700-PS-0336-2024</t>
  </si>
  <si>
    <t>700-IP-030-2024</t>
  </si>
  <si>
    <t>Brindar apoyo al proceso Gestión Financiera en la gestión documental y en la organización del archivo y su transferencia al archivo central, de conformidad con lo establecido en los instructivos de Gestión Documental adoptados dentro del Sistema de Gestión de Calidad de la Empresa.</t>
  </si>
  <si>
    <t>RAFAEL BONILLA HURTADO</t>
  </si>
  <si>
    <t>700-PS-0335-2024</t>
  </si>
  <si>
    <t>700-IP-029-2024</t>
  </si>
  <si>
    <t>CLAUDIA PATRICIA AMAYA CANO</t>
  </si>
  <si>
    <t>700-PS-0334-2024</t>
  </si>
  <si>
    <t>700-IP-028-2024</t>
  </si>
  <si>
    <t>GABRIEL OLAYA GONZALEZ</t>
  </si>
  <si>
    <t>NOHRA MILENA CARVAJAL ARCE</t>
  </si>
  <si>
    <t>700-PS-0333-2024</t>
  </si>
  <si>
    <t>700-IP-026-2024</t>
  </si>
  <si>
    <t>Apoyo a la Gerencia Financiera en la realización de actividades del subproceso de Gestión Contable y Gestión Tributaria como soporte en las actividades necesarias para dar cumplimiento con el reporte de la información en las condiciones y plazos establecidos por los clientes internos y externos, bajo el Nuevo Marco Normativo, expedido por la Contaduría General de la Nación mediante la Resolución No. 414 e instructivo 002 de septiembre 8 de 2014.</t>
  </si>
  <si>
    <t>PAULA ANDREA GARCIA GARCIA</t>
  </si>
  <si>
    <t>700-PS-0332-2024</t>
  </si>
  <si>
    <t>700-IP-025-2024</t>
  </si>
  <si>
    <t>Brindar apoyo a la unidad de Contabilidad de la Gerencia de Área Financiera como soporte a las diferentes actividades asistenciales.</t>
  </si>
  <si>
    <t>ANDREA OSORIO CANO</t>
  </si>
  <si>
    <t>700-PS-0331-2024</t>
  </si>
  <si>
    <t>700-IP-024-2024</t>
  </si>
  <si>
    <t>Prestar servicios de apoyo en la gerencia Financiera en la realización de actividades del subproceso de gestión contable y gestión tributaria como soporte en las actividades necesarias para dar cumplimiento con el reporte de la información en las condiciones y plazos establecidos por los clientes internos y externos, por la CGN median la resolución No. 414 e instructivo 002 de septiembre 8 de 2014.</t>
  </si>
  <si>
    <t>JOHN MARIO VASQUEZ</t>
  </si>
  <si>
    <t>700-PS-0330-2024</t>
  </si>
  <si>
    <t>700-IP-023-2024</t>
  </si>
  <si>
    <t xml:space="preserve">Apoyo a la Gerencia Financiera en la realización de actividades del subproceso de Gestión contable y  Gestión Tributaria como soporte  en las actividades necesarias para dar cumplimiento con el  reporte de la información  en las condiciones y plazos establecidos por los clientes internos y externos, bajo el  Nuevo Marco Normativo,  expedido por la Contaduría General de la Nación Mediante la Resolución No. 414 e instructivo 002 de septiembre 8 de 2014.  </t>
  </si>
  <si>
    <t>LUCIO EFREN ALVARADO CORTEZ</t>
  </si>
  <si>
    <t>700-PS-0329-2024</t>
  </si>
  <si>
    <t>700-IP-022-2024</t>
  </si>
  <si>
    <t>Apoyo a la Gerencia Financiera en la realización de actividades del subproceso de Gestión contable y  Gestión Tributaria como soporte  en las actividades necesarias para dar cumplimiento con el  reporte de la información  en las condiciones y plazos establecidos por los clientes internos y externos, bajo el  Nuevo Marco Normativo,  expedido por la Contaduría General de la Nación Mediante la Resolución No. 414 e instructivo 002 de septiembre 8 de 2014.</t>
  </si>
  <si>
    <t>ADRIANA MOSQUERA MELECIO</t>
  </si>
  <si>
    <t>700-PS-0328-2024</t>
  </si>
  <si>
    <t>700-IP-021-2024</t>
  </si>
  <si>
    <t>Apoyo a la Gerencia Financiera en la realización de actividades del subproceso de Gestión contable y Gestión Tributaria como soporte en las actividades necesarias para dar cumplimiento con el reporte de la información en las condiciones y plazos establecidos por los clientes internos y externos, bajo el Nuevo Marco Normativo, expedido por la Contaduría General de la Nación Mediante la Resolución No. 414 e instructivo 002 de septiembre 8 de 2014.</t>
  </si>
  <si>
    <t>FERNANDO SOTO QUIROZ</t>
  </si>
  <si>
    <t>700-PS-0327-2024</t>
  </si>
  <si>
    <t>700-IP-020-2024</t>
  </si>
  <si>
    <t>Brindar apoyo en el Subproceso Gestión Contable en las actividades relaciones con la recepción y distribución de documentos soportes para trámite de pago.</t>
  </si>
  <si>
    <t>ANGIE VANESSA RODRIGUEZ ZUÑIGA</t>
  </si>
  <si>
    <t>700-PS-0326-2024</t>
  </si>
  <si>
    <t>700-IP-019-2024</t>
  </si>
  <si>
    <t>Prestación de servicios profesionales en las actividades del Subproceso Gestionar Impuestos.</t>
  </si>
  <si>
    <t>DIEGO FERNANDO CANTILLO NAVARRO</t>
  </si>
  <si>
    <t>700-PS-0325-2024</t>
  </si>
  <si>
    <t>700-IP-018-2024</t>
  </si>
  <si>
    <t>LUZ ADRIANA TABARES TABARES</t>
  </si>
  <si>
    <t>700-PS-0324-2024</t>
  </si>
  <si>
    <t>700-IP-017-2024</t>
  </si>
  <si>
    <t>Prestación de servicios profesionales para la revisión y análisis de los registros contables en pro de asegurar que sean precisos y reflejen adecuadamente la naturaleza de los costos y gastos, teniendo en cuenta la transición de la plataforma informática que soporta las actividades contables y las nuevas normas que puedan impactar las revelaciones en los estados financieros.</t>
  </si>
  <si>
    <t>BERTHA LINA TRUJILLO POZOS</t>
  </si>
  <si>
    <t>700-PS-0323-2024</t>
  </si>
  <si>
    <t>700-IP-016-2024</t>
  </si>
  <si>
    <t>ALEJANDRO MORALES RAMIREZ</t>
  </si>
  <si>
    <t>700-PS-0322-2024</t>
  </si>
  <si>
    <t>700-IP-015-2024</t>
  </si>
  <si>
    <t>Prestación de servicios profesionales de apoyo a la Gerencia de Área Financiera y al proceso Gestión Financiera en el análisis, asesoría, diseño, implementación y seguimiento de mejora de una propuesta de reducción de tiempos en los procesos el cierre contable de EMCALI EICE ESP.</t>
  </si>
  <si>
    <t>SHARIN BRIGIT RINCON MONCAYO</t>
  </si>
  <si>
    <t>700-PS-0321-2024</t>
  </si>
  <si>
    <t>700-IP-014-2024</t>
  </si>
  <si>
    <t>LADY MARCELA ALVAREZ PEREZ</t>
  </si>
  <si>
    <t>700-PS-0320-2024</t>
  </si>
  <si>
    <t>700-IP-013-2024</t>
  </si>
  <si>
    <t>CAROL TATIANA BOHORQUEZ SALCEDO</t>
  </si>
  <si>
    <t>LEIDY XIMENA CASTRO GAMBOA</t>
  </si>
  <si>
    <t>700-PS-0319-2024</t>
  </si>
  <si>
    <t>700-IP-012-2024</t>
  </si>
  <si>
    <t>Prestar servicios profesionales en la planeación de procesos contractuales y en el seguimiento a contratos y convenios de recaudo suscritos en la Tesorería; y servir como enlace entre la Tesorería, el Equipo SAP y las demás dependencias de la Gerencia de Área Financiera para mejorar la articulación entre el subproceso Gestión de Tesorería, la gestión de recursos para para pagos y conciliación de los ingresos, egresos y saldos de caja con el Consorcio EMCALI y los subprocesos Gestión Presupuestal, Gestión Contable y Gestión de Recaudo y Gestión de Cobro.</t>
  </si>
  <si>
    <t>JHONATAN TRUJILLO MALLUNGO</t>
  </si>
  <si>
    <t>700-PS-0318-2024</t>
  </si>
  <si>
    <t>700-IP-011-2024</t>
  </si>
  <si>
    <t>Prestar servicios de apoyo a la Tesorería, específicamente en las áreas funcionales de Gestión de Recursos Financieros y Gestión Pagos y Bancos, en el trámite de embargos, pago de nómina, proveedores y terceros.</t>
  </si>
  <si>
    <t>ARLEY DAVID RAMIREZ GARCÍA</t>
  </si>
  <si>
    <t>700-PS-0317-2024</t>
  </si>
  <si>
    <t>700-IP-010-2024</t>
  </si>
  <si>
    <t>Brindar apoyo en el mejoramiento de las herramientas tecnológicas de gestión de recursos para los procesos de pagos y conciliación de los ingresos, egresos y saldos de caja con el Consorcio, para retroalimentar los procesos de contabilidad, presupuesto y recaudo de Emcali y apoyar los procesos contractuales de la Tesorería.</t>
  </si>
  <si>
    <t>BAYRON STIVEN SAILEMA CASTILLO</t>
  </si>
  <si>
    <t>700-PS-0316-2024</t>
  </si>
  <si>
    <t>700-IP-009-2024</t>
  </si>
  <si>
    <t>Prestación de servicios de apoyo a la Tesorería en la revisión de los requisitos de pago de las obligaciones adquiridas por Emcali, apoyo en la elaboración de informes y en la recepción de correspondencia concerniente al trámite de pago.</t>
  </si>
  <si>
    <t>JINETH SHIRLEY PARRA MEDINA</t>
  </si>
  <si>
    <t>700-PS-0315-2024</t>
  </si>
  <si>
    <t>700-IP-008-2024</t>
  </si>
  <si>
    <t>IVAN FERNANDO TEGÜE HURTADO</t>
  </si>
  <si>
    <t>700-PS-0314-2024</t>
  </si>
  <si>
    <t>700-IP-007-2024</t>
  </si>
  <si>
    <t>Prestación de servicios profesionales como apoyo a la Tesorería en la revisión de los requisitos de pago de las obligaciones adquiridas por Emcali, apoyo en la elaboración de informes y en la recepción de correspondencia concerniente al trámite de pago.</t>
  </si>
  <si>
    <t>FRANCISCO JAVIER GUEVARA BARCO</t>
  </si>
  <si>
    <t>700-PS-0313-2024</t>
  </si>
  <si>
    <t>700-IP-006-2024</t>
  </si>
  <si>
    <t>Prestación de servicios profesionales como apoyo a las actividades propias de la Tesorería como soporte para su desempeño y alcance de sus indicadores, en las áreas Funcionales de Gestión de Recursos Financieros y de Gestión de pagos y bancos, en la elaboración de informes financieros que requiera la Tesorería y en la ejecución de estrategias para la toma de decisiones para el óptimo manejo del recurso financiero de Emcali.</t>
  </si>
  <si>
    <t>CESAR AUGUSTO ZULUAGA FERNANDEZ</t>
  </si>
  <si>
    <t>700-PS-0312-2024</t>
  </si>
  <si>
    <t>700-IP-005-2024</t>
  </si>
  <si>
    <t>Brindar apoyo a las actividades propias de la Tesorería como soporte para su desempeño y alcance de sus indicadores, en particular al Área Funcional Gestión Recursos Financieros en la elaboración de diferentes informes financieros, en el diseño y ejecución de estrategias para la toma de decisiones de inversión y en la implementación de proyectos de gran impacto para la empresa.</t>
  </si>
  <si>
    <t>VIVIANA ALEXANDRA LOPEZ MARTINEZ</t>
  </si>
  <si>
    <t>700-PS-0745-2024</t>
  </si>
  <si>
    <t>700-IP-004-2024</t>
  </si>
  <si>
    <t>Prestación de servicios de apoyo al Subproceso Gestión de Tesorería en actividades secretariales y administrativas.</t>
  </si>
  <si>
    <t>MARIA CRISTINA ACOSTA ANZOLA</t>
  </si>
  <si>
    <t>ALEXANDER QUINTERO VARGAS</t>
  </si>
  <si>
    <t>700-PS-0311-2024</t>
  </si>
  <si>
    <t>700-IP-003-2024</t>
  </si>
  <si>
    <t>Brindar apoyo a la Gerencia de Área Financiera en el subproceso Gestión presupuestal  como soporte en el seguimiento y control del presupuesto en la vigencia 2024, la formulación del presupuesto para la vigencia 2025.</t>
  </si>
  <si>
    <t>JESSICA ANDREA APONZA MONTOYA</t>
  </si>
  <si>
    <t>700-PS-0310-2024</t>
  </si>
  <si>
    <t>700-IP-002-2024</t>
  </si>
  <si>
    <t>Brindar apoyo a la Gerencia de Área Financiera en el Subproceso Gestión presupuestal como soporte en el seguimiento y control del presupuesto en la vigencia 2024, apoyo en la formulación del presupuesto para la vigencia 2025 y elaboración de informes presupuestales.</t>
  </si>
  <si>
    <t>CHRISTIAN DAVID SEPULVEDA HENAO</t>
  </si>
  <si>
    <t>700-PS-0309-2024</t>
  </si>
  <si>
    <t>700-IP-001-2024</t>
  </si>
  <si>
    <t>ERNST &amp; YOUNG SAS</t>
  </si>
  <si>
    <t>700-PS-1622-2024</t>
  </si>
  <si>
    <t>900-IP-0084-2024</t>
  </si>
  <si>
    <t>Auditoria Forense</t>
  </si>
  <si>
    <t>FIDUCIARIA DE OCCIDENTE SA</t>
  </si>
  <si>
    <t>700-PS-4152-2023</t>
  </si>
  <si>
    <t>700-AA-001-2023</t>
  </si>
  <si>
    <t>PAP y PAG Pensiones</t>
  </si>
  <si>
    <t>Indefinido hasta que termine la deuda con la nación</t>
  </si>
  <si>
    <t>CONSORCIO EMCALI</t>
  </si>
  <si>
    <t>Indeterminado pero determinable(160 SMMLV +devolución de estampillas)</t>
  </si>
  <si>
    <t>160-GF-CF-001-2005</t>
  </si>
  <si>
    <t>Recaudo, Administracion Garantia y Pagos</t>
  </si>
  <si>
    <t>SANTOS OLMEDO MARTINEZ</t>
  </si>
  <si>
    <t>700-A0-2509-2022</t>
  </si>
  <si>
    <t>700-IP-077-2022</t>
  </si>
  <si>
    <t>Asesoria tributaria, planeación y elaboración de la declaración de renta</t>
  </si>
  <si>
    <t>300-IP-1001-2024</t>
  </si>
  <si>
    <t>300-PS-0458-2024</t>
  </si>
  <si>
    <t>ESTEPHANY ARIAS JIMENEZ</t>
  </si>
  <si>
    <t>Hasta el 29 de febrero de 2024</t>
  </si>
  <si>
    <t>Oscar Andres Hincapie Marin</t>
  </si>
  <si>
    <t>Prestación de servicios profesionales de asesoría y apoyo para la coordinación de los procesos administrativos  y operativos de la subgerencia de aguas residuales y las unidades que la conforman así como apoyo a la formulación y seguimiento a la ejecución de los proyectos estratégicos de la UENAA que hacen parte del PSMV.</t>
  </si>
  <si>
    <t>300-IP-1002-2024</t>
  </si>
  <si>
    <t>300-PS-0460-2024</t>
  </si>
  <si>
    <t>DIANA CAROLINA RODRIGUEZ LADINO</t>
  </si>
  <si>
    <t>Oscar Andrés Hincapié Marín</t>
  </si>
  <si>
    <t>Prestación de servicios profesionales  estadísticos para realizar un análisis descriptivo de la información que ha generado la PTAR-C  un análisis Inferencial que permitan obtener conclusiones sólidas sobre los valores a tomar para la línea base.</t>
  </si>
  <si>
    <t>300-IP-1003-2024</t>
  </si>
  <si>
    <t>300-PS-0459-2024</t>
  </si>
  <si>
    <t>JHOVANA REINA GARCIA</t>
  </si>
  <si>
    <t>Prestación de servicios técnicos para el apoyo a la gestión de la información administrativa, financiera, técnica y legal de los contratos de la PTAR-C para apoyar las respuestas a los requerimientos de entes de control y reformulación de proyectos de optimización de la PTAR-C</t>
  </si>
  <si>
    <t>300-IP-1004-2024</t>
  </si>
  <si>
    <t>300-PS-0461-2024</t>
  </si>
  <si>
    <t>DANIELA SOTO CONTRERAS</t>
  </si>
  <si>
    <t>Hasta el 31 de marzo de 2024</t>
  </si>
  <si>
    <t xml:space="preserve">Prestación de servicios profesionales especializados para brindar apoyo a las actividades de coordinación, soporte y ejecución de los procesos administrativos y de contratación de la Subgerencia de Gestión Comercial de la  UENAA y de sus Unidades adscritas. </t>
  </si>
  <si>
    <t>300-IP-1005-2024</t>
  </si>
  <si>
    <t>300-PS-0413-2024</t>
  </si>
  <si>
    <t>MAURICIO CANO ARANGO</t>
  </si>
  <si>
    <t>Patricia Cuellar Ramos</t>
  </si>
  <si>
    <t>Prestación de servicios profesionales especializados para dar apoyo en la realización de informes, análisis de tiempos y movimientos, estandarización de recursos de las diferentes actividades funcionales de la Subgerencia de Gestion Comercial de la  UENAA.</t>
  </si>
  <si>
    <t>300-IP-1006-2024</t>
  </si>
  <si>
    <t>300-PS-0410-2024</t>
  </si>
  <si>
    <t>JOHN HELMAN RIOS BUSTAMANTE</t>
  </si>
  <si>
    <t>Prestación de servicios profesionales para brindar apoyo en el seguimiento  de la operación y la gestión de las unidades funcionales de la subgerencia de gestión comercial de la UENAA.</t>
  </si>
  <si>
    <t>300-IP-1007-2024</t>
  </si>
  <si>
    <t>300-PS-0412-2024</t>
  </si>
  <si>
    <t>KAREN LILIANA CONTRERAS GUTIERREZ</t>
  </si>
  <si>
    <t>Prestación de servicios profesionales para dar apoyo en el análisis y revisión de los conceptos de ley para atender los PQR de la supervisión en las diferentes actividades operativo comerciales de la Subgerencia de Gestion Comercial de la  UENAA.</t>
  </si>
  <si>
    <t>300-IP-1008-2024</t>
  </si>
  <si>
    <t>300-PS-0411-2024</t>
  </si>
  <si>
    <t>KAREN HURTADO REALPE</t>
  </si>
  <si>
    <t>Prestación de servicios técnicos para brindar apoyo administrativo a la Subgerencia de Gestión Comercial.</t>
  </si>
  <si>
    <t>300-IP-1009-2024</t>
  </si>
  <si>
    <t>300-PS-0414-2024</t>
  </si>
  <si>
    <t>YULLY JEISER ARENAS OSORIO</t>
  </si>
  <si>
    <t xml:space="preserve">Prestación de servicios Profesionales Especializados para brindar apoyo en la coordinación y Control del aseguramiento de la calidad de los resultados emitidos por el Laboratorio de Medidores Acueducto para garantizar la Acreditación 12-LAC-001 otorgada por la ONAC. </t>
  </si>
  <si>
    <t>300-IP-1010-2024</t>
  </si>
  <si>
    <t>300-PS-0467-2024</t>
  </si>
  <si>
    <t>DIANA CAROLINA OSORIO GARCIA</t>
  </si>
  <si>
    <t>Julián Alberto Capurro Caicedo</t>
  </si>
  <si>
    <t xml:space="preserve">Prestación de servicios profesionales especializados de apoyo a las actividades analíticas en las áreas de fisicoquímico e instrumental y en la validación de métodos del Laboratorio de Aguas Residuales. </t>
  </si>
  <si>
    <t>300-IP-1011-2024</t>
  </si>
  <si>
    <t>300-PS-0464-2024</t>
  </si>
  <si>
    <t>CLAUDIO ANIBAL DIAZ MUÑOZ</t>
  </si>
  <si>
    <t>Evelyn García Valencia</t>
  </si>
  <si>
    <t xml:space="preserve">Prestación de servicios profesionales para brindar apoyo en las actividades analíticas y de gestión de calidad de las áreas fisicoquímica e instrumental del LAP. </t>
  </si>
  <si>
    <t>300-IP-1012-2024</t>
  </si>
  <si>
    <t>300-PS-0462-2024</t>
  </si>
  <si>
    <t>JULIAN FERNANDO GIRALDO MUÑOZ</t>
  </si>
  <si>
    <t>Claudia Johanna Devia Rodríguez</t>
  </si>
  <si>
    <t>Prestación de servicios profesionales para brindar apoyo a las actividades analíticas realizadas en el área fisicoquímica y el control de materias primas realizadas en el LAP</t>
  </si>
  <si>
    <t>300-IP-1013-2024</t>
  </si>
  <si>
    <t>300-PS-0463-2024</t>
  </si>
  <si>
    <t>NURY OTALVARO GIRALDO</t>
  </si>
  <si>
    <t>Prestación servicios profesionales de apoyo a las actividades analíticas en ensayos microbiológicos del Laboratorio de Aguas Residuales.</t>
  </si>
  <si>
    <t>300-IP-1014-2024</t>
  </si>
  <si>
    <t>300-PS-0465-2024</t>
  </si>
  <si>
    <t>LINA YISELL DIUZA HURTADO</t>
  </si>
  <si>
    <t xml:space="preserve">Prestación servicios de técnicos de apoyo a las actividades para mantener la acreditación NTC-ISO/IEC 17025 del Laboratorio de Aguas Residuales. </t>
  </si>
  <si>
    <t>300-IP-1015-2024</t>
  </si>
  <si>
    <t>300-PS-0466-2024</t>
  </si>
  <si>
    <t>ALDEMAR VALENCIA ECHEVERRY</t>
  </si>
  <si>
    <t>Prestación de servicios profesionales de asesoria para brindar apoyo administrativo y operativo en las labores propias del Programa de Recuperación de Agua Comercial, ejecutadas en la UENAA</t>
  </si>
  <si>
    <t>300-IP-1016-2024</t>
  </si>
  <si>
    <t>300-PS-0448-2024</t>
  </si>
  <si>
    <t>WILSON FERNANDO GARZÓN GELVEZ</t>
  </si>
  <si>
    <t>Angélica Gómez Ortiz</t>
  </si>
  <si>
    <t>Prestación de servicios profesionales especializados para brindar apoyo administrativo en las labores propias del Programa de Recuperación de Agua Técnica, ejecutadas en la UENAA.</t>
  </si>
  <si>
    <t>300-IP-1017-2024</t>
  </si>
  <si>
    <t>300-PS-0432-2024</t>
  </si>
  <si>
    <t>ANGELICA MARIA HERNANDEZ ANDRADE</t>
  </si>
  <si>
    <t>Andres Felipe Cuellar Lozano</t>
  </si>
  <si>
    <t>Prestación de servicios profesionales especializados de apoyo en la formulación y seguimiento, de los proyectos del Programa de Recuperación de Agua, de la Unidad de Control Integral de Pérdidas de la UENAA.</t>
  </si>
  <si>
    <t>300-IP-1018-2024</t>
  </si>
  <si>
    <t>300-PS-0404-2024</t>
  </si>
  <si>
    <t>JENIFFER GUARNIZO VILLARREAL</t>
  </si>
  <si>
    <t>Prestación de servicios profesionales para apoyar las acciones administrativas, jurídicas y de control en cada etapa  de los procesos operativos comerciales de la subgerencia y de la unidad de control de pérdidas.</t>
  </si>
  <si>
    <t>300-IP-1019-2024</t>
  </si>
  <si>
    <t>300-PS-0431-2024</t>
  </si>
  <si>
    <t>ANDRES FELIPE PAEZ CASTILLO</t>
  </si>
  <si>
    <t>Alexander Castellanos Alvarez</t>
  </si>
  <si>
    <t>Prestación de servicios profesionales para apoyar las acciones administrativas, jurídicas y de  control en cada etapa  de los procesos operativos comerciales de la subgerencia y de la unidad de control de pérdidas.</t>
  </si>
  <si>
    <t>300-IP-1020-2024</t>
  </si>
  <si>
    <t>300-PS-0445-2024</t>
  </si>
  <si>
    <t>LUIS FELIPE RODRIGUEZ RODRIGUEZ</t>
  </si>
  <si>
    <t>Prestación de servicios profesionales para dar apoyo a la supervisión de las actividades operativo comerciales relativas a los procesos de SCRR de unidad estratégica de negocio de acueducto y alcantarillado.</t>
  </si>
  <si>
    <t>300-IP-1021-2024</t>
  </si>
  <si>
    <t>300-PS-0437-2024</t>
  </si>
  <si>
    <t>ERNESTO REBOLLEDO BRICEÑO</t>
  </si>
  <si>
    <t>Omar Fabián Rivera Santacruz</t>
  </si>
  <si>
    <t>Prestación de servicios profesionales para dar apoyo a las actividades operativo comerciales propias de la Unidad de Control Integral de Pérdidas de Agua </t>
  </si>
  <si>
    <t>300-IP-1022-2024</t>
  </si>
  <si>
    <t>300-PS-0442-2024</t>
  </si>
  <si>
    <t>JESUS DAVID MANRIQUE AMAYA</t>
  </si>
  <si>
    <t>Prestación de servicios para brindar el apoyo  en las actividades administrativas propias de la Unidad Control Integral de Perdidad de Agua.</t>
  </si>
  <si>
    <t>300-IP-1023-2024</t>
  </si>
  <si>
    <t>300-PS-0852-2024</t>
  </si>
  <si>
    <t>CLAUDIA JANETH HERNANDEZ QUINTERO</t>
  </si>
  <si>
    <t>Prestación de servicios técnicos para brindar apoyo administrativo en las labores propias del Programa de Recuperación de Agua Comercial, ejecutadas en la UENAA</t>
  </si>
  <si>
    <t>300-IP-1024-2024</t>
  </si>
  <si>
    <t>300-PS-0441-2024</t>
  </si>
  <si>
    <t>JELANNY CUELLAR OROZCO</t>
  </si>
  <si>
    <t xml:space="preserve">Prestación de servicios de apoyo  técnico para la ejecución en terreno de las actividades operativas  de la Unidad de Control Integral de Pérdidas de Agua, cumpliendo con las normas técnicas aplicables. </t>
  </si>
  <si>
    <t>300-IP-1025-2024</t>
  </si>
  <si>
    <t>300-PS-0438-2024</t>
  </si>
  <si>
    <t>FERNANDO BOTERO DOCTOR</t>
  </si>
  <si>
    <t>Danny Andre Medina Delgado</t>
  </si>
  <si>
    <t>Prestación de servicios para brindar apoyo en las labores propias del Programa de Recuperación de Agua Comercial, ejecutadas en la UENAA.</t>
  </si>
  <si>
    <t>300-IP-1026-2024</t>
  </si>
  <si>
    <t>300-PS-0881-2024</t>
  </si>
  <si>
    <t>CLEMENCIA MOSQUERA MONTERO</t>
  </si>
  <si>
    <t>300-IP-1027-2024</t>
  </si>
  <si>
    <t>300-PS-0434-2024</t>
  </si>
  <si>
    <t>DIEGO FERNANDO PALTA BOLAÑOS</t>
  </si>
  <si>
    <t>300-IP-1028-2024</t>
  </si>
  <si>
    <t>300-PS-0436-2024</t>
  </si>
  <si>
    <t>EDGAR ANDRES MERA ALVAREZ</t>
  </si>
  <si>
    <t>300-IP-1029-2024</t>
  </si>
  <si>
    <t>300-PS-0440-2024</t>
  </si>
  <si>
    <t>JANIER VASQUEZ CASTAÑEDA</t>
  </si>
  <si>
    <t>Prestación de servicios de apoyo  tecnico para la ejecucion en terreno de las actividades operativas  de la Unidad de Control Integral de Perdidas de Agua, cumpliendo con las normas técnicas de EMCALI.</t>
  </si>
  <si>
    <t>300-IP-1030-2024</t>
  </si>
  <si>
    <t>300-PS-0443-2024</t>
  </si>
  <si>
    <t>JOHN HEBERT OROBIO MUÑOZ</t>
  </si>
  <si>
    <t>300-IP-1031-2024</t>
  </si>
  <si>
    <t>300-PS-0447-2024</t>
  </si>
  <si>
    <t>SAUL GONZALES RIASCOS</t>
  </si>
  <si>
    <t>300-IP-1032-2024</t>
  </si>
  <si>
    <t>300-PS-0446-2024</t>
  </si>
  <si>
    <t>OMAR GRIGELIO GARCES LOPEZ</t>
  </si>
  <si>
    <t>prestación de servicios de apoyo  tecnico para la ejecucion en terreno de las actividades operativas  de la Unidad de Control Integral de Perdidas de Agua, cumpliendo con las normas técnicas de EMCALI.</t>
  </si>
  <si>
    <t>300-IP-1033-2024</t>
  </si>
  <si>
    <t>300-PS-0444-2024</t>
  </si>
  <si>
    <t>LUIS ALBERTO FERNANDEZ HURTADO</t>
  </si>
  <si>
    <t>300-IP-1034-2024</t>
  </si>
  <si>
    <t>300-PS-0423-2024</t>
  </si>
  <si>
    <t>JAVIER ENRIQUE GRANADA GOMEZ</t>
  </si>
  <si>
    <t>Carlos Alberto Londoño Lopez</t>
  </si>
  <si>
    <t xml:space="preserve">Prestación de servicios de apoyo  técnico para la ejecución en terreno de las actividades operativas  de la unidad de control integral de pérdidas de agua, cumpliendo con las normas técnicas aplicables. </t>
  </si>
  <si>
    <t>300-IP-1035-2024</t>
  </si>
  <si>
    <t>300-PS-0469-2024</t>
  </si>
  <si>
    <t>FERNANDO FERNANDEZ HURTADO</t>
  </si>
  <si>
    <t>300-IP-1036-2024</t>
  </si>
  <si>
    <t>300-PS-0439-2024</t>
  </si>
  <si>
    <t>HEYDER GARCIA ARDILA</t>
  </si>
  <si>
    <t>300-IP-1037-2024</t>
  </si>
  <si>
    <t>300-PS-0433-2024</t>
  </si>
  <si>
    <t>CARLOS HERNANDO RODRIGUEZ MARTINEZ</t>
  </si>
  <si>
    <t>300-IP-1038-2024</t>
  </si>
  <si>
    <t>300-PS-0402-2024</t>
  </si>
  <si>
    <t>JAVIER GONZALEZ</t>
  </si>
  <si>
    <t>Prestación de servicios para apoyar las actividades de archivo y digitalizacion de documentos generados por la Unidad de Control Integral de perdidas de agua.</t>
  </si>
  <si>
    <t>300-IP-1039-2024</t>
  </si>
  <si>
    <t>300-PS-0435-2024</t>
  </si>
  <si>
    <t>DORIS CORTES JARAMILLO</t>
  </si>
  <si>
    <t xml:space="preserve">Prestación de servicios profesionales para apoyar la formulación y ejecución del Presupuesto, Plan de Compras y Contratación (PACC), trámites presupuestales, apoyar actividades de gestión administrativa y la supervisión etapa pre contractual, contractual y post contractual de los contratos y órdenes de compra que suscriba la Unidad de Atención Operativa </t>
  </si>
  <si>
    <t>300-IP-1040-2024</t>
  </si>
  <si>
    <t>300-PS-0471-2024</t>
  </si>
  <si>
    <t>HAROLD MONDRAGON DUCUARA</t>
  </si>
  <si>
    <t>Diego Fernando Carvajal Hernandez</t>
  </si>
  <si>
    <t xml:space="preserve">Prestación de Servicios Profesionales de Apoyo para la ejecución y seguimiento de las Obras Civiles Complementarias y Restablecimiento de Espacio Público relacionado con la Reparación de Daños de Grandes Diámetros en la Red de Acueducto. </t>
  </si>
  <si>
    <t>300-IP-1041-2024</t>
  </si>
  <si>
    <t>300-PS-0470-2024</t>
  </si>
  <si>
    <t>FREDY LUIS TELLO BENITEZ</t>
  </si>
  <si>
    <t>Prestación de servicios profesionales de apoyo a los procesos técnicos, administrativos  y de coordinación de reparación de daños en red de acueducto, red matriz, acometidas y obras civiles complementarias.</t>
  </si>
  <si>
    <t>300-IP-1042-2024</t>
  </si>
  <si>
    <t>300-PS-0489-2024</t>
  </si>
  <si>
    <t>JAMES MAURICIO CAICEDO QUINTERO</t>
  </si>
  <si>
    <t>Wilfred Rodríguez Polania</t>
  </si>
  <si>
    <t xml:space="preserve">Prestación de Servicios de apoyo técnico para la ejecución en terreno de las actividades de reparación de daños en Red Matriz, domiciliar y obras civiles complementarias. </t>
  </si>
  <si>
    <t>300-IP-1043-2024</t>
  </si>
  <si>
    <t>300-PS-0472-2024</t>
  </si>
  <si>
    <t>JEHISON ANDRES JOAQUI VELASCO</t>
  </si>
  <si>
    <t>Greisy Romero Ríos</t>
  </si>
  <si>
    <t>Prestación de servicios de apoyo técnico a la gestión en terreno de las actividades operativo comerciales relativas a la Unidad Estratégica de Negocio de Acueducto y Alcantarillado, Unidad Atención Operativa, cumpliendo con las normas técnicas de EMCALI</t>
  </si>
  <si>
    <t>300-IP-1044-2024</t>
  </si>
  <si>
    <t>300-PS-0473-2024</t>
  </si>
  <si>
    <t>JAVIER VALENCIA ANGULO</t>
  </si>
  <si>
    <t>300-IP-1045-2024</t>
  </si>
  <si>
    <t>300-PS-0474-2024</t>
  </si>
  <si>
    <t>HEBERT AGUILAR FLOREZ</t>
  </si>
  <si>
    <t>300-IP-1046-2024</t>
  </si>
  <si>
    <t>300-PS-0475-2024</t>
  </si>
  <si>
    <t>HAROLD CAMACHO RAMIREZ</t>
  </si>
  <si>
    <t>300-IP-1047-2024</t>
  </si>
  <si>
    <t>300-PS-0476-2024</t>
  </si>
  <si>
    <t>DAMIAN DARIO PONCE PARRALES</t>
  </si>
  <si>
    <t>300-IP-1048-2024</t>
  </si>
  <si>
    <t>300-PS-0477-2024</t>
  </si>
  <si>
    <t>CARLOS JULIO SERNA SERNA</t>
  </si>
  <si>
    <t>300-IP-1049-2024</t>
  </si>
  <si>
    <t>300-PS-0479-2024</t>
  </si>
  <si>
    <t>HERNAN ADOLFO MARROQUIN VALENCIA</t>
  </si>
  <si>
    <t>300-IP-1050-2024</t>
  </si>
  <si>
    <t>300-PS-0491-2024</t>
  </si>
  <si>
    <t>CATHERINE TROCHEZ TABARES</t>
  </si>
  <si>
    <t>300-IP-1051-2024</t>
  </si>
  <si>
    <t>300-PS-0480-2024</t>
  </si>
  <si>
    <t>VLADIMIR BEDOYA RENGIFO</t>
  </si>
  <si>
    <t>300-IP-1052-2024</t>
  </si>
  <si>
    <t>300-PS-0493-2024</t>
  </si>
  <si>
    <t>EWUAR MOSQUERA TORRES</t>
  </si>
  <si>
    <t>300-IP-1053-2024</t>
  </si>
  <si>
    <t>300-PS-0482-2024</t>
  </si>
  <si>
    <t>ANDERSON ANDRES PARRA MUÑOZ</t>
  </si>
  <si>
    <t>300-IP-1054-2024</t>
  </si>
  <si>
    <t>300-PS-0484-2024</t>
  </si>
  <si>
    <t>HAMES ANTONIO CABAL ARIZALA</t>
  </si>
  <si>
    <t>300-IP-1055-2024</t>
  </si>
  <si>
    <t>300-PS-0486-2024</t>
  </si>
  <si>
    <t>LUIS EMILIO BEJARANO LLOREDA</t>
  </si>
  <si>
    <t>Prestación de servicios de apoyo a la gestión en terreno de las actividades operativo comerciales relativas a la Unidad Estratégica de Negocio de Acueducto y Alcantarillado, Unidad Atención Operativa, cumpliendo con las normas técnicas de EMCALI</t>
  </si>
  <si>
    <t>300-IP-1056-2024</t>
  </si>
  <si>
    <t>300-PS-0523-2024</t>
  </si>
  <si>
    <t>HADER HUMBERTO DOMINGUEZ MUÑOZ</t>
  </si>
  <si>
    <t>300-IP-1057-2024</t>
  </si>
  <si>
    <t>300-PS-0488-2024</t>
  </si>
  <si>
    <t>LUIS FERNANDO CASTAÑO RIVERA</t>
  </si>
  <si>
    <t>300-IP-1058-2024</t>
  </si>
  <si>
    <t>300-PS-0494-2024</t>
  </si>
  <si>
    <t>FABIOL HOYOS</t>
  </si>
  <si>
    <t>Prestación de servicios profesionales para el apoyo a las actividades de gestión ambiental de las Estaciones de Bombeo de Aguas Residuales y Lluvias de Unidad Estratégica de Negocio de Acueducto y Alcantarillado.</t>
  </si>
  <si>
    <t>300-IP-1059-2024</t>
  </si>
  <si>
    <t>300-PS-0500-2024</t>
  </si>
  <si>
    <t>CARLOS ALBERTO ARIAS GUERRERO</t>
  </si>
  <si>
    <t>German Libreros Sánchez</t>
  </si>
  <si>
    <t>Prestación de servicios profesionales para el apoyo en las actividades de formulación de proyectos de las Estaciones de Bombeo de Aguas Residuales y Lluvias de la Unidad Estratégica de Negocio de Acueducto y Alcantarillado.</t>
  </si>
  <si>
    <t>300-IP-1060-2024</t>
  </si>
  <si>
    <t>300-PS-0496-2024</t>
  </si>
  <si>
    <t>ANDREA QUIÑONES TORRES</t>
  </si>
  <si>
    <t>Prestación de servicios profesionales para el apoyo en las actividades de los procesos administrativos de la Unidad de Bombeo de la Gerencia Unidad Estratégica De Negocio de Acueducto Y Alcantarillado.</t>
  </si>
  <si>
    <t>300-IP-1061-2024</t>
  </si>
  <si>
    <t>300-PS-0498-2024</t>
  </si>
  <si>
    <t>ANDRES FELIPE ORDOÑEZ JARAMILLO</t>
  </si>
  <si>
    <t>Prestación de servicios profesionales para el apoyo de las actividades de mantenimiento asociadas a los planes, programas y proyectos para garantizar la confiabilidad y disponibilidad de los equipos mecánicos en las estaciones de bombeo de aguas residuales y lluvias de la unidad estratégica de negocio de acueducto y alcantarillado.</t>
  </si>
  <si>
    <t>300-IP-1062-2024</t>
  </si>
  <si>
    <t>300-PS-0501-2024</t>
  </si>
  <si>
    <t>PAVEL ANDREI RAMOS BARRAGAN</t>
  </si>
  <si>
    <t>Jaime Jiménez Ballesteros</t>
  </si>
  <si>
    <t>Prestación de servicios profesionales para el apoyo en las actividades de optimización del plano de presiones en la red de distribución de agua potable, en la Unidad Estratégica de Negocios de Acueducto y Alcantarillado de EMCALI.</t>
  </si>
  <si>
    <t>300-IP-1063-2024</t>
  </si>
  <si>
    <t>300-PS-0478-2024</t>
  </si>
  <si>
    <t>DEIBY ANDERSON CASTRILLON CRUZ</t>
  </si>
  <si>
    <t>Robert Franky Gallego</t>
  </si>
  <si>
    <t>Prestación de servicios técnicos para apoyar actividades de análisis, consolidación de la informacion relacionada con la sectorización hidráulica y la optimización del plano de presiones, así como la elaboración de informes y seguimiento de requerimientos de la Unidad Estratégica de Negocios de Acueducto y Alcantarillado</t>
  </si>
  <si>
    <t>300-IP-1064-2024</t>
  </si>
  <si>
    <t>300-PS-0481-2024</t>
  </si>
  <si>
    <t>MARY LUZ AVELLANEDA DUQUE</t>
  </si>
  <si>
    <t>Prestación de servicios técnicos para brindar apoyo en el mantenimiento correctivo y preventivo de la sectorización hidráulica, priorizando las estaciones reguladoras de presión (ERP´S) y los puntos críticos (PC) inherentes a automatismo, telemetría y transmisión de informacion garantizando su buen funcionamiento.</t>
  </si>
  <si>
    <t>300-IP-1065-2024</t>
  </si>
  <si>
    <t>300-PS-0483-2024</t>
  </si>
  <si>
    <t>CESAR TULIO SOTO VALDES</t>
  </si>
  <si>
    <t>Prestación de servicios profesionales para asesorar las actividades concernientes al presupuesto, entre otras actividades administrativas, en la Unidad de Gestión Administrativa de la Gerencia de Unidad Estratégica de Negocios de Acueducto y Alcantarillado.</t>
  </si>
  <si>
    <t>300-IP-1066-2024</t>
  </si>
  <si>
    <t>300-PS-0408-2024</t>
  </si>
  <si>
    <t>SAMIR ALEJANDRO GOMEZ DIAZ</t>
  </si>
  <si>
    <t>Terminacion anticipada de cto</t>
  </si>
  <si>
    <t>Wilmar Avellaneda Duque</t>
  </si>
  <si>
    <t xml:space="preserve"> Prestación de servicios profesionales especializados para el apoyo en la ejecución de las actividades técnicas y administrativas, propias de la Unidad de Gestión Administrativa de la Gerencia Unidad Estratégica de Negocios de Acueducto y Alcantarillado.</t>
  </si>
  <si>
    <t>300-IP-1067-2024</t>
  </si>
  <si>
    <t>300-PS-0406-2024</t>
  </si>
  <si>
    <t>ERIKA PAOLA PERDOMO PORTILLA</t>
  </si>
  <si>
    <t>Prestación de servicios profesionales especializados en la Unidad de Gestión Administrativa para realizar actividades de apoyo jurídico en todas las etapas de los procesos contractuales relacionados con prestación de servicio de personas naturales y acompañamiento de tramites de Ley 1755/15 de la Unidad Estratégica de Negocio de Acueducto y Alcantarillado</t>
  </si>
  <si>
    <t>300-IP-1068-2024</t>
  </si>
  <si>
    <t>300-PS-0407-2024</t>
  </si>
  <si>
    <t>LAURA INES TORO HERNANDEZ</t>
  </si>
  <si>
    <t>Julio Cesar Trujillo Gutiérrez</t>
  </si>
  <si>
    <t>300-IP-1069-2024</t>
  </si>
  <si>
    <t>300-PS-0409-2024</t>
  </si>
  <si>
    <t>TATIANA ANDREA MALDONADO LENIS</t>
  </si>
  <si>
    <t>Prestación de servicios tecnicos para el apoyo en las actividades de validación y cargue de información en el Sistema Único de Información (SUI), actualización de matriz de legalidad contratos en aplicativo SIA OBSERVA y elaboración de informes a presentar a entidades de vigilancia y control.</t>
  </si>
  <si>
    <t>300-IP-1070-2024</t>
  </si>
  <si>
    <t>300-PS-0405-2024</t>
  </si>
  <si>
    <t>CINDY HELENA BLANDON SANCHEZ</t>
  </si>
  <si>
    <t>Ines Eugenia Toro Ibarra</t>
  </si>
  <si>
    <t>Prestación de servicios profesionales para asesoría en la revisión y seguimiento de los diseños de redes de acueducto y alcantarillado de los Macroproyectos del Distrito y revisión de redes internas de acueducto y alcantarillado presentados a la Unidad de Ingeniería</t>
  </si>
  <si>
    <t>300-IP-1071-2024</t>
  </si>
  <si>
    <t>300-PS-0502-2024</t>
  </si>
  <si>
    <t>JESUS ANTONIO SOTO MORENO</t>
  </si>
  <si>
    <t>Andres Felipe Vaca Tez</t>
  </si>
  <si>
    <t>Prestación de servicios profesionales para asesoría en la revisión hidráulica de proyectos de redes externas de acueducto y alcantarillado presentados a la Unidad de Ingeniería.</t>
  </si>
  <si>
    <t>300-IP-1072-2024</t>
  </si>
  <si>
    <t>300-PS-0503-2024</t>
  </si>
  <si>
    <t>ORLANDO FIGUEROA VELASQUEZ</t>
  </si>
  <si>
    <t>Carolina Mena Sanclemente</t>
  </si>
  <si>
    <t>Prestación de servicios profesionales para brindar asesoría en el soporte del sistema SCADA (supervisión control y adquisición de datos)  del Centro de Control Maestro (CCM)  para los sistemas de Acueducto y Alcantarillado aplicado a la arquitectura de servidores de datos, interfaces de datos Oracle con sistemas HMI, configuración y diseño de reportes (en línea y web), interfaces corporativas SCADA - OSF y configuración y administración de las bases de datos en tiempo real funcionando en redundancia.</t>
  </si>
  <si>
    <t>300-IP-1073-2024</t>
  </si>
  <si>
    <t>300-PS-0487-2024</t>
  </si>
  <si>
    <t>EMANUEL LOPEZ RODRIGUEZ</t>
  </si>
  <si>
    <t>Jose Luis Lugo Semanate</t>
  </si>
  <si>
    <t>300-IP-1074-2024</t>
  </si>
  <si>
    <t>300-PS-0504-2024</t>
  </si>
  <si>
    <t>YANED CASTILLO SANCHEZ</t>
  </si>
  <si>
    <t>Prestación de servicios profesionales para generar las definiciones y soluciones a los requerimientos de análisis, productos informativos geográficos, procesos de producción cartográfica, captura de datos y procesamientos en el Sistema de Información Geográfica (SIG), en lo correspondiente al servicio de alcantarillado, desarrollar las definiciones para la calidad cartográfica en este servicio. Así mismo, actualizar la infraestructura de la red de alcantarillado en la Geodatabase SIG/ArcFM  para las obras de expansión, reposición y/o normalización asegurando la calidad de los atributos registrados y que han sido priorizados y su proceso de conectividad e integridad, mediante la ejecución de los procesos de QA/QC definidos por EMCALI y brindar el soporte profesional que sea requerido en el desarrollo de proyectos estratégicos de la UENAA relacionados con el SIG.</t>
  </si>
  <si>
    <t>300-IP-1075-2024</t>
  </si>
  <si>
    <t>300-PS-0490-2024</t>
  </si>
  <si>
    <t>RITA SHIRLEY GONZALEZ MOLINA</t>
  </si>
  <si>
    <t>Prestación de servicios profesionales especializados para  el análisis y procesamiento permanente de la información de variables hidráulicas generadas en las diferentes unidades operacionales de los sistemas de acueducto y alcantarillado y capturas en tiempo real a través de del sistema de supervisión, control y adquisición de datos SCADA OASYS, para  la toma de decisiones operativas oportunamente en pro de una óptima prestación del servicio. Así mismo, apoyar la coordinación con líderes de las unidades operacionales de la dependencia con el fin de complementar y sustentar comportamientos operacionales evidenciados a través del análisis de la información generada del SCADA</t>
  </si>
  <si>
    <t>300-IP-1076-2024</t>
  </si>
  <si>
    <t>300-PS-0492-2024</t>
  </si>
  <si>
    <t>INGRID JOHANNA QUIÑONES GARCIA</t>
  </si>
  <si>
    <t xml:space="preserve"> Prestación de servicios profesionales especializados para estructurar y desarrollar los procesos de administración de plataformas tecnológicas utilizadas por  la UENAA, así como el soporte tanto en la evaluación de los impactos. Así mismo, en los desarrollos y rutinas de consultas espaciales necesarias para los procesos de análisis SIG que apuntan a la automatización de informes</t>
  </si>
  <si>
    <t>300-IP-1077-2024</t>
  </si>
  <si>
    <t>300-PS-0495-2024</t>
  </si>
  <si>
    <t>RUBEN DARIO CALERO CLAVIJO</t>
  </si>
  <si>
    <t>Prestación de servicios profesionales para brindar apoyo en la revisión hidráulica de proyectos hidrosanitarios de redes internas presentados a la Unidad de Ingeniería.</t>
  </si>
  <si>
    <t>300-IP-1078-2024</t>
  </si>
  <si>
    <t>300-PS-0505-2024</t>
  </si>
  <si>
    <t>NATALIA PRIETO RODRIGUEZ</t>
  </si>
  <si>
    <t>300-IP-1079-2024</t>
  </si>
  <si>
    <t>300-PS-0506-2024</t>
  </si>
  <si>
    <t>YULIETH VIVIANA ERAZO TORO</t>
  </si>
  <si>
    <t>Prestación de servicios profesionales para la elaboración de la base de datos ARCGIS para actualización banco de solicitudes y modelo de decisiones relacionadas con la prestación de los servicios de Acueducto y Alcantarillado (Plan de Mejoramiento de Contraloría-Hallazgo 14)</t>
  </si>
  <si>
    <t>300-IP-1080-2024</t>
  </si>
  <si>
    <t>300-PS-0507-2024</t>
  </si>
  <si>
    <t>SERGIO ASTUDILLO PATIÑO</t>
  </si>
  <si>
    <t>Prestación de servicios para el apoyo técnico y administrativo en el seguimiento y supervisión a la interventoría técnica, administrativa y financiera de la optimización centro de control maestro acueducto y alcantarillado.</t>
  </si>
  <si>
    <t>300-IP-1081-2024</t>
  </si>
  <si>
    <t>300-PS-0497-2024</t>
  </si>
  <si>
    <t>PAOLA ANDREA BEJARANO JARAMILLO</t>
  </si>
  <si>
    <t>Prestación de servicios técnicos para dar apoyo en la referenciación de redes de acueducto y alcantarillado en campo, levantamientos topográficos y post-procesamiento de la información levantada en oficina, requeridos por ambos servicios, mediante el manejo de los equipos topográficos disponibles en EMCALI</t>
  </si>
  <si>
    <t>300-IP-1082-2024</t>
  </si>
  <si>
    <t>300-PS-0499-2024</t>
  </si>
  <si>
    <t>VLADIMIR JAIR GARCES BENAVIDES</t>
  </si>
  <si>
    <t xml:space="preserve">Prestación de servicios profesionales para asesorar y asistir el desarrollo de Macroproyectos de Ciudad en acueducto y alcantarillado, convenios interadministrativos y obras con recursos propios. </t>
  </si>
  <si>
    <t>300-IP-1083-2024</t>
  </si>
  <si>
    <t>300-PS-0511-2024</t>
  </si>
  <si>
    <t>WILLIAM BOTERO BOTERO</t>
  </si>
  <si>
    <t>Julián Lora Ortiz</t>
  </si>
  <si>
    <t>300-IP-1084-2024</t>
  </si>
  <si>
    <t>300-PS-0512-2024</t>
  </si>
  <si>
    <t>OSWALDO GARRIDO SANDOVAL</t>
  </si>
  <si>
    <t xml:space="preserve">Prestación de servicios profesionales especializados para el apoyo en las actividades de seguimiento y control de los proyectos en ejecución, implementación y mantenimiento de los Sistemas de Gestión en  la Unidad de Interventoría. </t>
  </si>
  <si>
    <t>300-IP-1085-2024</t>
  </si>
  <si>
    <t>300-PS-0509-2024</t>
  </si>
  <si>
    <t>MARIO ANDRES ORTIZ CITELLY</t>
  </si>
  <si>
    <t>Prestación de servicios técnicos para el apoyo de la Unidad de Interventoría de la Gerencia de Unidad de Negocio de Acueducto y Alcantarillado.</t>
  </si>
  <si>
    <t>300-IP-1086-2024</t>
  </si>
  <si>
    <t>300-PS-0510-2024</t>
  </si>
  <si>
    <t>JOANA NADINE SUAREZ VERGARA</t>
  </si>
  <si>
    <t xml:space="preserve"> Prestación de servicios técnicos para el apoyo de las actividades administrativas en el área funcional de Instrumentación y Automatización de la unidad de mantenimiento en Plantas y Estaciones de Bombeo de agua potable</t>
  </si>
  <si>
    <t>300-IP-1087-2024</t>
  </si>
  <si>
    <t>300-PS-0513-2024</t>
  </si>
  <si>
    <t>PAOLA ANDREA VALENCIA VILLEGAS</t>
  </si>
  <si>
    <t>Cesar Augusto Merchan Posada</t>
  </si>
  <si>
    <t>Prestación de servicios de apoyo técnico para las actividades administrativas, incluye gestión del softtware de Mantenimiento y complementarios de las PTAP’S y Bocatomas de la Red Alta de la Unidad de Mantenimiento.</t>
  </si>
  <si>
    <t>300-IP-1088-2024</t>
  </si>
  <si>
    <t>300-PS-0514-2024</t>
  </si>
  <si>
    <t>NATHALIA GALINDO MONTOYA</t>
  </si>
  <si>
    <t xml:space="preserve">Prestación de servicios profesionales para brindar apoyo en la coordinación, supervisión y control de las actividades de la Unidad de Producción de Agua Potable de la Unidad de Estratégica de Negocio de Acueducto y Alcantarillado. </t>
  </si>
  <si>
    <t>300-IP-1089-2024</t>
  </si>
  <si>
    <t>300-PS-0515-2024</t>
  </si>
  <si>
    <t xml:space="preserve">LUZ CECILIA QUINTERO MELENDEZ </t>
  </si>
  <si>
    <t>Juan Felipe Moreno</t>
  </si>
  <si>
    <t>300-IP-1090-2024</t>
  </si>
  <si>
    <t>300-PS-0516-2024</t>
  </si>
  <si>
    <t>ALBA JULIET CORDOBA MUÑOZ</t>
  </si>
  <si>
    <t>Juan Carlos Hernandez Pastuzano</t>
  </si>
  <si>
    <t>Prestación de servicios técnicos para brindar apoyo en las actividades administrativas de la Unidad de Producción de Agua Potable de la Unidad de Estratégica de Negocio de Acueducto y Alcantarillado.</t>
  </si>
  <si>
    <t>300-IP-1091-2024</t>
  </si>
  <si>
    <t>300-PS-0517-2024</t>
  </si>
  <si>
    <t>CARMEN LADY MOSQUERA CUENU</t>
  </si>
  <si>
    <t>Juan Carlos Escobar Rivera</t>
  </si>
  <si>
    <t>Prestación de servicios profesionales para brindar apoyo y asesoría en actividades de monitoreo y seguimiento a los vertimientos de Aguas Residuales que realizan los usuarios del sistema de alcantarillado, el desarrollo del Plan de Saneamiento y Manejo de Vertimientos - PSMV y la supervisión de contratos inherentes a estas actividades, para la Unidad Estratégica de Negocios de Acueducto y Alcantarillado.</t>
  </si>
  <si>
    <t>300-IP-1092-2024</t>
  </si>
  <si>
    <t>300-PS-0518-2024</t>
  </si>
  <si>
    <t>JOHAN STIVEN LOAIZA GUALTERO</t>
  </si>
  <si>
    <t>Edgar Mauricio Mayor</t>
  </si>
  <si>
    <t>Prestación de servicios profesionales para brindar apoyo y asesoría en actividades de monitoreo y seguimiento a los vertimientos de Aguas Residuales que realizan los usuarios del sistema de alcantarillado y en la supervisión de contratos inherentes a estas actividades, para la Unidad Estratégica de Negocios de Acueducto y Alcantarillado.</t>
  </si>
  <si>
    <t>300-IP-1093-2024</t>
  </si>
  <si>
    <t>300-PS-0519-2024</t>
  </si>
  <si>
    <t>DIEGO FERNANDO PANTOJA TRUJILLO</t>
  </si>
  <si>
    <t>Prestación de servicios profesionales para brindar apoyo en actividades de monitoreo y seguimiento a los vertimientos de Aguas Residuales que realizan los usuarios del sistema de alcantarillado de la ciudad de Cali, para la Unidad Estratégica de Negocios de Acueducto y Alcantarillado.</t>
  </si>
  <si>
    <t>300-IP-1094-2024</t>
  </si>
  <si>
    <t>300-PS-0520-2024</t>
  </si>
  <si>
    <t>JESUS ORLANDO HERNANDEZ MURILLO</t>
  </si>
  <si>
    <t>Prestación de servicios profesionales de asesoría y asistencia en las actividades de Tratamiento de Aguas Residuales de la Unidad Estratégica de Negocio de Acueducto y Alcantarillado.</t>
  </si>
  <si>
    <t>300-IP-1095-2024</t>
  </si>
  <si>
    <t>300-PS-0521-2024</t>
  </si>
  <si>
    <t>VIVIANA VALENCIA ZULUAGA</t>
  </si>
  <si>
    <t>Cristhian Enrique Burbano Gonzalez</t>
  </si>
  <si>
    <t>Prestación de servicios técnicos para brindar apoyo en las actividades de tratamiento de aguas residuales de la Unidad Estratégica de Negocios de Acueducto y Alcantarillado.</t>
  </si>
  <si>
    <t>300-IP-1096-2024</t>
  </si>
  <si>
    <t>300-PS-0522-2024</t>
  </si>
  <si>
    <t>DUVAN HERNANDO RAMIREZ COBO</t>
  </si>
  <si>
    <t>Orlando Valencia Prado</t>
  </si>
  <si>
    <t xml:space="preserve">Prestación de servicios profesionales de asesoría para el apoyo en labores propias en la Unidad de Prospectiva y Desarrollo de Negocios de la Unidad Estratégica de Negocios de Acueducto y Alcantarillado. </t>
  </si>
  <si>
    <t>300-IP-1097-2024</t>
  </si>
  <si>
    <t>300-PS-0401-2024</t>
  </si>
  <si>
    <t>VICTORIA VANESSA ZAMORA PIEDRAHITA</t>
  </si>
  <si>
    <t>Maria Isabel Salcedo Sierra</t>
  </si>
  <si>
    <t>Prestación de servicios profesionales especializado para el apoyo en las labores propias de la Unidad de Prospectiva y Desarrollo de Negocios de la Unidad Estratégica de Negocio de Acueducto y Alcantarillado.</t>
  </si>
  <si>
    <t>300-IP-1098-2024</t>
  </si>
  <si>
    <t>300-PS-0403-2024</t>
  </si>
  <si>
    <t>YULLY ALEXANDRA CASTRILLON OCAMPO</t>
  </si>
  <si>
    <t>Victoria Eugenia Sierra Clavijo</t>
  </si>
  <si>
    <t>Prestación de servicios profesionales y especializados para el apoyo a las labores propias en la Unidad de Prospectiva y Desarrollo de Negocios de la Unidad Estratégica de Negocio de Acueducto y Alcantarillado</t>
  </si>
  <si>
    <t>300-IP-1099-2024</t>
  </si>
  <si>
    <t>300-PS-0398-2024</t>
  </si>
  <si>
    <t>MARIBEL CACERES CERON</t>
  </si>
  <si>
    <t>Alejandro Agredo Perdomo</t>
  </si>
  <si>
    <t>Prestación de servicios profesionales especializados para el apoyo en las labores propias de la Unidad de Prospectiva y Desarrollo de Negocios de la Unidad Estratégica de Negocio de Acueducto y Alcantarillado.</t>
  </si>
  <si>
    <t>300-IP-1100-2024</t>
  </si>
  <si>
    <t>300-PS-0397-2024</t>
  </si>
  <si>
    <t>JEAN CARLO GIRALDO BENITEZ</t>
  </si>
  <si>
    <t>Adriana Montaño Rojas</t>
  </si>
  <si>
    <t>300-IP-1101-2024</t>
  </si>
  <si>
    <t>300-PS-0400-2024</t>
  </si>
  <si>
    <t>VALERIA PIEDRAHITA TELLO</t>
  </si>
  <si>
    <t>José Ignacio Montenegro Quiroga</t>
  </si>
  <si>
    <t>Prestación de servicios profesionales especializados para el apoyo en las actividades técnicas y logísticas en la formulación de proyectos y programas de inversión de la Unidad de Prospectiva y Desarrollo de Negocios de la Gerencia Unidad Estratégica de Negocio de Acueducto y Alcantarillado.</t>
  </si>
  <si>
    <t>300-IP-1102-2024</t>
  </si>
  <si>
    <t>300-PS-0399-2024</t>
  </si>
  <si>
    <t>MELKIN JOSE NIETO MENDOZA</t>
  </si>
  <si>
    <t>Prestación de servicios profesionales para brindar apoyo  administrativo en las actividades operativo comerciales de la Unidad Soporte Operativo de la UENAA</t>
  </si>
  <si>
    <t>300-IP-1103-2024</t>
  </si>
  <si>
    <t>300-PS-0429-2024</t>
  </si>
  <si>
    <t>WILLIAM BEDOYA LOSADA</t>
  </si>
  <si>
    <t xml:space="preserve">Andres Felipe Villegas </t>
  </si>
  <si>
    <t xml:space="preserve">Prestación de servicios profesionales especializados  para brindar apoyo en la coordinacion de las Actividades Operativo Comerciales de la unidad de Soporte Operativo </t>
  </si>
  <si>
    <t>300-IP-1104-2024</t>
  </si>
  <si>
    <t>300-PS-0420-2024</t>
  </si>
  <si>
    <t>GLORIA ELCY VALLADALES SANCHEZ</t>
  </si>
  <si>
    <t>Prestación de servicios técnicos para brindar apoyo en las labores administrativas de las actividades operativo comerciales de la Subgerencia de Gestión Comercial y sus Unidades de negocio Adscritas</t>
  </si>
  <si>
    <t>300-IP-1105-2024</t>
  </si>
  <si>
    <t>300-PS-0416-2024</t>
  </si>
  <si>
    <t>DIANA CAROLINA GUTIERREZ ANAYA</t>
  </si>
  <si>
    <t>Prestación de servicios de apoyo técnico para las actividades de  soporte y ejecución de los procesos administrativos (documentación)  de la Unidad Soporte Operativo de la Unidad Estratégica de Negocio de Acueducto y Alcantarillado.</t>
  </si>
  <si>
    <t>300-IP-1106-2024</t>
  </si>
  <si>
    <t>300-PS-0427-2024</t>
  </si>
  <si>
    <t>PAOLA SANCHEZ MUÑOZ</t>
  </si>
  <si>
    <t>Prestación de servicios de apoyo técnico a la gestión en terreno de las actividades operativo comerciales relativas a la Unidad de Soporte Operativo.</t>
  </si>
  <si>
    <t>300-IP-1107-2024</t>
  </si>
  <si>
    <t>300-PS-0422-2024</t>
  </si>
  <si>
    <t>GUSTAVO ORTEGON BETANCOURT</t>
  </si>
  <si>
    <t>Anderson Núñez Mejia</t>
  </si>
  <si>
    <t>Prestación de servicios técnicos para brindar apoyo y acompañamiento  administrativo en las actividades operativo comerciales de la Unidad Soporte Operativo de la UENAA.</t>
  </si>
  <si>
    <t>300-IP-1108-2024</t>
  </si>
  <si>
    <t>300-PS-0415-2024</t>
  </si>
  <si>
    <t>ARIANE SANCHEZ RODRIGUEZ</t>
  </si>
  <si>
    <t>300-IP-1109-2024</t>
  </si>
  <si>
    <t>300-PS-0421-2024</t>
  </si>
  <si>
    <t>GUSTAVO ADOLFO MARTINEZ SANDOVAL</t>
  </si>
  <si>
    <t>Prestación de servicios de apoyo técnico a la gestión en terreno, de las actividades operativo comerciales relativas a la Subgerencia de Gestión Comercial y sus Unidades de Negocio cumpliendo con las normas técnicas de EMCALI.</t>
  </si>
  <si>
    <t>300-IP-1110-2024</t>
  </si>
  <si>
    <t>300-PS-0430-2024</t>
  </si>
  <si>
    <t>WILMER ALFREDO FALLA SANCHEZ</t>
  </si>
  <si>
    <t>Prestación de servicios de apoyo técnico a la gestión en terreno, de las actividades operativo comerciales relativas a la Unidad de Soporte Operativo, cumpliendo con las normas técnicas de EMCALI.</t>
  </si>
  <si>
    <t>300-IP-1111-2024</t>
  </si>
  <si>
    <t>300-PS-0424-2024</t>
  </si>
  <si>
    <t>JUAN CARLOS CANAVAL</t>
  </si>
  <si>
    <t>300-IP-1112-2024</t>
  </si>
  <si>
    <t>300-PS-0418-2024</t>
  </si>
  <si>
    <t>FREDDY LARGO BOLIVAR</t>
  </si>
  <si>
    <t>300-IP-1113-2024</t>
  </si>
  <si>
    <t>300-PS-0425-2024</t>
  </si>
  <si>
    <t>LOPE HELY RENGIFO RAMOS</t>
  </si>
  <si>
    <t>300-IP-1114-2024</t>
  </si>
  <si>
    <t>300-PS-0428-2024</t>
  </si>
  <si>
    <t>ULMER ARANGO</t>
  </si>
  <si>
    <t>300-IP-1115-2024</t>
  </si>
  <si>
    <t>300-PS-0426-2024</t>
  </si>
  <si>
    <t>MIGUEL ANGEL MALDONADO EMBUS</t>
  </si>
  <si>
    <t>Milton Alejandro Arias Rey</t>
  </si>
  <si>
    <t>300-IP-1116-2024</t>
  </si>
  <si>
    <t>300-PS-0417-2024</t>
  </si>
  <si>
    <t>FELIPE ANTONIO SANCHEZ ARIAS</t>
  </si>
  <si>
    <t>Prestación de servicios para apoyar las actividades de archivo de los procesos adelantados por actividades operativas en terreno de la Unidad de Soporte Operativo de la UENAA</t>
  </si>
  <si>
    <t>300-IP-1117-2024</t>
  </si>
  <si>
    <t>300-PS-0419-2024</t>
  </si>
  <si>
    <t>GINA PAOLA CORTES CASTILLO</t>
  </si>
  <si>
    <t>Prestación de servicios técnicos para brindar apoyo administrativo y operativo en las labores propias del Programa de Recuperación de Agua Comercial, ejecutadas en la UENAA</t>
  </si>
  <si>
    <t>300-IP-1118-2024</t>
  </si>
  <si>
    <t>300-PS-0468-2024</t>
  </si>
  <si>
    <t>NATHALIA POSADA CORTES</t>
  </si>
  <si>
    <t>Prestación de servicios profesionales de asesoría en la formulación técnica y seguimiento de los proyectos a cargo de la Unidad de Ingeniería y soporte en labores técnicas propias de la Unidad de Ingeniería.</t>
  </si>
  <si>
    <t>300-IP-1119-2024</t>
  </si>
  <si>
    <t>300-PS-0485-2024</t>
  </si>
  <si>
    <t>ROSA FERNANDA RODRIGUEZ QUINTANA</t>
  </si>
  <si>
    <t>Alexander Romero Charry</t>
  </si>
  <si>
    <t>300-IP-1120-2024</t>
  </si>
  <si>
    <t>300-PS-0508-2024</t>
  </si>
  <si>
    <t>DEISY ESTHER GRANADOS BOTELLO</t>
  </si>
  <si>
    <t>Prestación de servicios profesionales para el apoyo en la gestión de los proyectos financiados con los recursos del CONPES relacionados con la UENAA. </t>
  </si>
  <si>
    <t>300-IP-1121-2024</t>
  </si>
  <si>
    <t>300-PS-0691-2024</t>
  </si>
  <si>
    <t>JORGE ENRIQUE TELLEZ CÁRDENAS</t>
  </si>
  <si>
    <t>Magnolia Romero Botero</t>
  </si>
  <si>
    <t>Prestación de servicios profesionales para la asesoría en las actividades de trámite y gestión de los requerimientos exigidos por las autoridades ambientales en la Unidad Gestión de Proyectos e Infraestructura de la UENAA.</t>
  </si>
  <si>
    <t>300-IP-1122-2024</t>
  </si>
  <si>
    <t>300-PS-0693-2024</t>
  </si>
  <si>
    <t>ELIECER RODRÍGUEZ LOZANO</t>
  </si>
  <si>
    <t>Jorge Enrique Solano</t>
  </si>
  <si>
    <t>Prestación de servicios profesionales para el apoyo en las actividades de formulación de proyectos de la Unidad Gestión de Proyectos e Infraestructura de la UENAA.</t>
  </si>
  <si>
    <t>300-IP-1123-2024</t>
  </si>
  <si>
    <t>300-PS-0694-2024</t>
  </si>
  <si>
    <t>CARLOS FELIPE ARBELÁEZ MARMOLEJO</t>
  </si>
  <si>
    <t>Diego Fernando Grajales Villada</t>
  </si>
  <si>
    <t xml:space="preserve">Prestación de servicios profesionales especializados para el apoyo en actividades administrativas y jurídicas, del Área Funcional Centro de Información Acueducto y Alcantarillado de la Unidad de Gestión Administrativa, en gestión de acciones, peticiones, requerimientos y recursos. </t>
  </si>
  <si>
    <t>300-IP-1124-2024</t>
  </si>
  <si>
    <t>300-PS-0870-2024</t>
  </si>
  <si>
    <t>MARTHA CECILIA MUÑOZ LOPEZ</t>
  </si>
  <si>
    <t>Prestación de servicios de un profesional en bacteriología para brindar apoyo a las actividades analíticas, de aseguramiento metrológico, de calidad y de gestión en el área de microbiología del LAP</t>
  </si>
  <si>
    <t>300-IP-1125-2024</t>
  </si>
  <si>
    <t>300-PS-0882-2024</t>
  </si>
  <si>
    <t>JEISON STEVEN DEJESUS CASTILLO</t>
  </si>
  <si>
    <t>Prestación de servicios técnicos para brindar apoyo a las actividades analíticas realizadas en las áreas fisicoquímica e instrumental del LAP</t>
  </si>
  <si>
    <t>300-IP-1126-2024</t>
  </si>
  <si>
    <t>300-PS-0953-2024</t>
  </si>
  <si>
    <t>KAREN GISETH ROBLEDO GUZMAN</t>
  </si>
  <si>
    <t>Prestación de servicios profesionales para brindar apoyo a las actividades analíticas realizadas en el área de microbiología del Laboratorio de Agua Potable de la Subgerencia Técnica.</t>
  </si>
  <si>
    <t>300-IP-1127-2024</t>
  </si>
  <si>
    <t>300-PS-0884-2024</t>
  </si>
  <si>
    <t>NATHALIA RUIZ LEON</t>
  </si>
  <si>
    <t>Prestación de servicios profesionales de apoyo en el área funcional de Aseguramiento de Ingresos de la Unidad Comercial de la UENAA.</t>
  </si>
  <si>
    <t>300-IP-1128-2024</t>
  </si>
  <si>
    <t>300-PS-0883-2024</t>
  </si>
  <si>
    <t>DIANA MILENA GARCIA CHAMORRO</t>
  </si>
  <si>
    <t>Maria Luisa Rivera Vielmas</t>
  </si>
  <si>
    <t>Prestación de servicios profesionales para asesorar y asistir al Programa de Recuperación de Agua (PRA) con énfasis en la recuperación de agua técnica (PRAT), de la Unidad de Control Integral Pérdidas de Agua de la Unidad Estratégica de Negocios de Acueducto y Alcantarillado.</t>
  </si>
  <si>
    <t>300-IP-1129-2024</t>
  </si>
  <si>
    <t>300-PS-0886-2024</t>
  </si>
  <si>
    <t>ANDRES ALBERTO ALVAREZ TORO</t>
  </si>
  <si>
    <t>Prestación servicios técnicos para dar apoyo en la digitación de las actividades ejecutadas en terreno por los inspectores en los procesos de la unidad funcional de la Gerencia de Acueducto y Alcantarillado.</t>
  </si>
  <si>
    <t>300-IP-1130-2024</t>
  </si>
  <si>
    <t>300-PS-0854-2024</t>
  </si>
  <si>
    <t>ANDRES FELIPE HERNANDEZ MARULANDA</t>
  </si>
  <si>
    <t>Prestación de servicios técnicos para brindar apoyo a las actividades operativas propias y necesarias de la Unidad control integral pérdidas de agua de la UENAA</t>
  </si>
  <si>
    <t>300-IP-1131-2024</t>
  </si>
  <si>
    <t>300-PS-0955-2024</t>
  </si>
  <si>
    <t>ANGELICA LUGO CANO</t>
  </si>
  <si>
    <t>Prestación de servicios técnicos para dar apoyo a las actividades propias de la Unidad de Control Integral de Pérdidas de Agua, en la Unidad Estratégica de Negocios de Acueducto y Alcantarillado</t>
  </si>
  <si>
    <t>300-IP-1132-2024</t>
  </si>
  <si>
    <t>300-PS-0956-2024</t>
  </si>
  <si>
    <t>DANIEL ECHEVERRI LUNA</t>
  </si>
  <si>
    <t>Prestación de servicios técnicos para dar apoyo en la programación, seguimiento y control de las actividades operativas, propias de la Unidad de Control Integral de Pérdidas de Agua.</t>
  </si>
  <si>
    <t>300-IP-1133-2024</t>
  </si>
  <si>
    <t>300-PS-0849-2024</t>
  </si>
  <si>
    <t>DIEGO FERNANDO MALVEHY NAVIA</t>
  </si>
  <si>
    <t>Prestación de servicios de apoyo técnico para la ejecución en terreno de las actividades operativas de la unidad de control integral de pérdidas de agua, cumpliendo con las normas técnicas aplicables.</t>
  </si>
  <si>
    <t>300-IP-1134-2024</t>
  </si>
  <si>
    <t>300-PS-0887-2024</t>
  </si>
  <si>
    <t>GERMAN ANDRÉS SEGURA COLLAZOS</t>
  </si>
  <si>
    <t>Prestación de servicios de apoyo para la ejecución en terreno, de las actividades operativas  de la Unidad de Control Integral de Pérdidas de Agua, cumpliendo con las normas técnicas aplicables.</t>
  </si>
  <si>
    <t>300-IP-1135-2024</t>
  </si>
  <si>
    <t>300-PS-1001-2024</t>
  </si>
  <si>
    <t>GILDARDO POLANIA QUIROZ</t>
  </si>
  <si>
    <t>Prestación de servicios profesionales especializados para brindar apoyo administrativo y operativo en las labores propias del Programa de Recuperación de Agua Técnica, ejecutadas en la UENAA.</t>
  </si>
  <si>
    <t>300-IP-1136-2024</t>
  </si>
  <si>
    <t>300-PS-0885-2024</t>
  </si>
  <si>
    <t>JEFFRY ALEXANDER RIEDIJK BARRERA</t>
  </si>
  <si>
    <t>Prestación de servicios técnicos, para brindar apoyo en las labores propias de la Unidad de Control Integral de Pérdidas de Agua</t>
  </si>
  <si>
    <t>300-IP-1137-2024</t>
  </si>
  <si>
    <t>300-PS-0865-2024</t>
  </si>
  <si>
    <t>KAREN PAMELA QUINTERO CABEZAS</t>
  </si>
  <si>
    <t>300-IP-1138-2024</t>
  </si>
  <si>
    <t>300-PS-0957-2024</t>
  </si>
  <si>
    <t>MAURICIO BERNAVE RAMOS HURTADO</t>
  </si>
  <si>
    <t>Prestación de servicios profesionales para dar apoyo en la atención de los PQR en las diferentes actividades operativo comerciales de la Subgerencia de Gestión Comercial de la UENAA.</t>
  </si>
  <si>
    <t>300-IP-1139-2024</t>
  </si>
  <si>
    <t>300-PS-0856-2024</t>
  </si>
  <si>
    <t>PAOLA ANDREA ALEGRÍA GUZMAN</t>
  </si>
  <si>
    <t>300-IP-1211-2024</t>
  </si>
  <si>
    <t>300-PS-1049-2024</t>
  </si>
  <si>
    <t>STEPHANIA GIRON MORENO</t>
  </si>
  <si>
    <t>Hasta el 30 de abril de 2024</t>
  </si>
  <si>
    <t>300-IP-1212-2024</t>
  </si>
  <si>
    <t>300-PS-1039-2024</t>
  </si>
  <si>
    <t>CARLOS JULIO CARDONA GUZMAN</t>
  </si>
  <si>
    <t>Greisy Romero Rios</t>
  </si>
  <si>
    <t>300-IP-1140-2024</t>
  </si>
  <si>
    <t>300-PS-0853-2024</t>
  </si>
  <si>
    <t>EDISON COLLAZOS LLANTEN</t>
  </si>
  <si>
    <t>Prestación de servicios de apoyo a la gestión en terreno de las actividades operativo comerciales relativas a la Subgerencia de gestión comercial y sus Unidades de negocio cumpliendo con las normas técnicas de EMCALI.</t>
  </si>
  <si>
    <t>300-IP-1141-2024</t>
  </si>
  <si>
    <t>300-PS-0889-2024</t>
  </si>
  <si>
    <t>FERNANDO CORTES</t>
  </si>
  <si>
    <t>300-IP-1142-2024</t>
  </si>
  <si>
    <t>300-PS-0890-2024</t>
  </si>
  <si>
    <t>FROY SAMIR DIAZ</t>
  </si>
  <si>
    <t>300-IP-1143-2024</t>
  </si>
  <si>
    <t>300-PS-0859-2024</t>
  </si>
  <si>
    <t>JOSE MANUEL GUTIERREZ ACEVEDO</t>
  </si>
  <si>
    <t>300-IP-1144-2024</t>
  </si>
  <si>
    <t>300-PS-0860-2024</t>
  </si>
  <si>
    <t>JUAN JOSE QUIÑONEZ MUÑOZ</t>
  </si>
  <si>
    <t>Juan Carlos Moncada Ramirez</t>
  </si>
  <si>
    <t>300-IP-1145-2024</t>
  </si>
  <si>
    <t>300-PS-0888-2024</t>
  </si>
  <si>
    <t>JULIO CESAR GIRALDO MILLAN</t>
  </si>
  <si>
    <t>300-IP-1146-2024</t>
  </si>
  <si>
    <t>300-PS-0892-2024</t>
  </si>
  <si>
    <t>LIBARDO SABOGAL URIBE</t>
  </si>
  <si>
    <t>300-IP-1213-2024</t>
  </si>
  <si>
    <t>300-PS-1050-2024</t>
  </si>
  <si>
    <t>VICTOR MANUEL REINA BERMUDEZ</t>
  </si>
  <si>
    <t>300-IP-1147-2024</t>
  </si>
  <si>
    <t>300-PS-0891-2024</t>
  </si>
  <si>
    <t>YOHAN ANDRES HERNANDEZ HURTADO</t>
  </si>
  <si>
    <t>Prestación de servicios profesionales para el mantenimiento correctivo y preventivo de la sectorización hidráulica, priorizando las estaciones reguladoras de presión ( ERP´S ) y los puntos críticos (PC) inherentes a automatismo, telemetría y transmisión de información garantizando su buen funcionamiento.</t>
  </si>
  <si>
    <t>300-IP-1214-2024</t>
  </si>
  <si>
    <t>300-PS-1041-2024</t>
  </si>
  <si>
    <t>DUVAN CAMILO BALANTA BONILLA</t>
  </si>
  <si>
    <t>Ruben Muñoz Zapata</t>
  </si>
  <si>
    <t>Prestación de servicios de apoyo Técnico para fortalecer la atención en la actividad de Operación y Mantenimiento de Válvulas e Hidrantes y mediciones y pruebas hidrostáticas de la Unidad Estratégica de Negocios de Acueducto y Alcantarillado.</t>
  </si>
  <si>
    <t>300-IP-1215-2024</t>
  </si>
  <si>
    <t>300-PS-1042-2024</t>
  </si>
  <si>
    <t>HEYDER ANTONIO CUERO RESTREPO</t>
  </si>
  <si>
    <t>Juan Carlos Garcia Espinosa</t>
  </si>
  <si>
    <t>Prestación de servicios de apoyo técnico para el mantenimiento correctivo y preventivo de la sectorización hidráulica, priorizando las estaciones reguladoras de presión (ERP´S) y los puntos críticos (PC) inherentes a automatismo, telemetría y transmisión de información garantizando su buen funcionamiento.</t>
  </si>
  <si>
    <t>300-IP-1148-2024</t>
  </si>
  <si>
    <t>300-PS-0862-2024</t>
  </si>
  <si>
    <t>JORGE LEONARDO CAICEDO REINA</t>
  </si>
  <si>
    <t>Eduardo Jose Palacio Escarria</t>
  </si>
  <si>
    <t>Prestación de servicios profesionales para el apoyo en las actividades de supervisión de la optimización del plano de presiones de la Unidad Estratégica de Negocios de Acueducto y Alcantarillado.</t>
  </si>
  <si>
    <t>300-IP-1216-2024</t>
  </si>
  <si>
    <t>300-PS-1047-2024</t>
  </si>
  <si>
    <t>MAIDY CATERIN SUNS MEDINA</t>
  </si>
  <si>
    <t>Prestación de servicios profesionales para el apoyo técnico en las actividades relacionadas con la optimización del plano de presiones de la Unidad Estratégica de Negocios de Acueducto y Alcantarillado.</t>
  </si>
  <si>
    <t>300-IP-1149-2024</t>
  </si>
  <si>
    <t>300-PS-0872-2024</t>
  </si>
  <si>
    <t>VALERIA MEZA IBARGUEN</t>
  </si>
  <si>
    <t>Prestación de servicios profesionales para el apoyo al seguimiento de las obras de reposición de redes de acueducto y alcantarillado a contratar con recursos propios a cargo de la subgerencia técnica y la unidad de ingeniería.</t>
  </si>
  <si>
    <t>300-IP-1150-2024</t>
  </si>
  <si>
    <t>300-PS-0848-2024</t>
  </si>
  <si>
    <t>DAVID FERNANDO OCAMPO MUÑOZ</t>
  </si>
  <si>
    <t>Alejandro Arango Lopez</t>
  </si>
  <si>
    <t>Prestación de servicios para brindar apoyo a las actividades analíticas realizadas en las áreas fisicoquímico e instrumental del Laboratorio de Agua Potable</t>
  </si>
  <si>
    <t>300-IP-1151-2024</t>
  </si>
  <si>
    <t>300-PS-0895-2024</t>
  </si>
  <si>
    <t>LEIDY JOHANA GONZALEZ ARANGO</t>
  </si>
  <si>
    <t>Prestación de servicios profesionales especializados para el apoyo en la supervisión técnica y administrativa de contratos de diseño de proyectos de acueducto y alcantarillado a cargo de la Subgerencia Técnica y la Unidad de Ingeniería</t>
  </si>
  <si>
    <t>300-IP-1152-2024</t>
  </si>
  <si>
    <t>300-PS-0851-2024</t>
  </si>
  <si>
    <t>LINA AGUEDITA HERNANDEZ POVEDA</t>
  </si>
  <si>
    <t>Prestación de servicios profesionales especializados para el apoyo en la coordinación, diseño y ejecución de las metodologías de análisis espacial y formación de nuevos usuarios del SIG, atendiendo los requerimientos que se presentan desde los diferentes subprocesos de la UENAA y otras dependencias de EMCALI, con el respectivo acompañamiento para el correcto uso de los datos espaciales. Garantizar el ingreso de los datos comerciales provenientes del OSF al SIG a través de la ejecución de la interfaz correspondiente con su asociación a coordenadas y a la infraestructura de la red geométrica de acueducto y alcantarillado en el sistema Magna-Sirgas.</t>
  </si>
  <si>
    <t>300-IP-1153-2024</t>
  </si>
  <si>
    <t>300-PS-0898-2024</t>
  </si>
  <si>
    <t>LUCIA DEL PILAR TAPIERO ARDILA</t>
  </si>
  <si>
    <t>Prestación de servicios profesionales especializados para la estructuración de los planes de calidad de datos en el Sistema de información geográfica (SIG), priorizando entre los criterios de calidad cartográfica, el de completitud y la aplicación de normatividades relacionadas con esta línea temática. Igualmente, desarrollar tanto las ediciones propias sobre el conjunto de datos "Landbase" que aseguren la geocodificación en el SIG y otros conjuntos de datos de la geodatabase relacionados con los servicios de acueducto y alcantarillado según la necesidad, como los planes e interrelaciones con otras Instituciones que permitan la interoperabilidad de dichos datos. Así mimos, generar la solución de requerimientos de información de otros procesos de la UENAA sobre este sistema y participar en lo que sea requerido en el desarrollo de proyectos estratégicos de la UENAA relacionados con el SIG, brindando el soporte profesional respectivo.</t>
  </si>
  <si>
    <t>300-IP-1154-2024</t>
  </si>
  <si>
    <t>300-PS-0960-2024</t>
  </si>
  <si>
    <t>NORMA JOHANNA SILVA RODRIGUEZ</t>
  </si>
  <si>
    <t>Prestación de servicios de apoyo técnico para realizar la legalización y depuración de la base de datos para la gestión de daños de acueducto a través de la migración de la información de reportes de daños en red matriz generados y su relación con el Sistema de Información Geográfica (SIG) para el desarrollo de las tareas de mantenimiento y reparación de los daños en la red de acueducto que involucra las fases de atención al daño, cierre y apertura de circuitos y obras civiles complementarias que permita un diagnóstico y cierre de órdenes en OSF, dar apoyo administrativo y logístico dentro del funcionamiento del Centro de Control Maestro -CCM.</t>
  </si>
  <si>
    <t>300-IP-1155-2024</t>
  </si>
  <si>
    <t>300-PS-0961-2024</t>
  </si>
  <si>
    <t>SANDRA MILENA SARRIA VELASQUEZ</t>
  </si>
  <si>
    <t>Prestación de servicios profesionales para asesorar y asistir el desarrollo de Macroproyectos de ciudad en Acueducto y Alcantarillado, convenios interadministrativos y obras con recursos propios.</t>
  </si>
  <si>
    <t>300-IP-1156-2024</t>
  </si>
  <si>
    <t>300-PS-0845-2024</t>
  </si>
  <si>
    <t>ALVARO CANABAL PEREZ</t>
  </si>
  <si>
    <t>300-IP-1157-2024</t>
  </si>
  <si>
    <t>300-PS-0864-2024</t>
  </si>
  <si>
    <t>DIEGO ANDRES CUELLAR TORRADO</t>
  </si>
  <si>
    <t>Prestación de servicios para el apoyo de las actividades de Topografía de la Unidad de Interventoría</t>
  </si>
  <si>
    <t>300-IP-1158-2024</t>
  </si>
  <si>
    <t>300-PS-0850-2024</t>
  </si>
  <si>
    <t>EDGAR ANDRES FRANCO MURIEL</t>
  </si>
  <si>
    <t>Alfred Gerlein Medina Mora</t>
  </si>
  <si>
    <t>Prestación de servicios técnicos para el apoyo en la actualización y/o elaboración de planos de obra de acueducto y alcantarillado en la Unidad de Interventoría.</t>
  </si>
  <si>
    <t>300-IP-1159-2024</t>
  </si>
  <si>
    <t>300-PS-0861-2024</t>
  </si>
  <si>
    <t>JUAN CAMILO CANO SALDARRIAGA</t>
  </si>
  <si>
    <t>Prestación de servicios profesionales para el apoyo en el cálculo y verificación de cantidades de obra, revisión de rendimientos y demás actividades en el desarrollo de los Macroproyectos de ciudad, convenios interadministrativos y obras con recursos propios. </t>
  </si>
  <si>
    <t>300-IP-1160-2024</t>
  </si>
  <si>
    <t>300-PS-0867-2024</t>
  </si>
  <si>
    <t>LUIS CARLOS FLOREZ CHOCO</t>
  </si>
  <si>
    <t>German Perez Puerto</t>
  </si>
  <si>
    <t>300-IP-1161-2024</t>
  </si>
  <si>
    <t>300-PS-0873-2024</t>
  </si>
  <si>
    <t>VLADIMIR ALFREDO PEÑA MILLAN</t>
  </si>
  <si>
    <t>Prestación de servicios profesionales para el apoyo de actividades de gestión administrativas de la Unidad de Mantenimiento en la planta Puerto Mallarino.</t>
  </si>
  <si>
    <t>300-IP-1162-2024</t>
  </si>
  <si>
    <t>300-PS-0866-2024</t>
  </si>
  <si>
    <t>BEATRIZ CLEMENCIA ACOSTA PALACIOS</t>
  </si>
  <si>
    <t>Jorge Hernan Alarcon Londoño</t>
  </si>
  <si>
    <t>Prestación de servicios técnicos para el apoyo en el mantenimiento a equipos de instrumentación y SCADA en las plantas y estaciones de Bombeo en el área de Instrumentación y Automatización de la Unidad de Mantenimiento</t>
  </si>
  <si>
    <t>300-IP-1163-2024</t>
  </si>
  <si>
    <t>300-PS-0869-2024</t>
  </si>
  <si>
    <t>JHON ALEXANDER GUAPUCAL TULCAN</t>
  </si>
  <si>
    <t>Guillermo Leon Arce Leyton</t>
  </si>
  <si>
    <t>Prestación de servicios de apoyo técnico para las actividades administrativas de la unidad de mantenimiento de Estaciones de Bombeo.</t>
  </si>
  <si>
    <t>300-IP-1164-2024</t>
  </si>
  <si>
    <t>300-PS-0893-2024</t>
  </si>
  <si>
    <t>JUAN FELIPE MURILLO GONZALEZ</t>
  </si>
  <si>
    <t>Antonio Jose Albarello Zambrano</t>
  </si>
  <si>
    <t>Prestación de servicios para el apoyo en las actividades de mantenimiento del área de Instrumentación y Automatización de la Unidad de Mantenimiento.</t>
  </si>
  <si>
    <t>300-IP-1217-2024</t>
  </si>
  <si>
    <t>300-PS-1048-2024</t>
  </si>
  <si>
    <t>ROBINSON REALPE MUÑOZ</t>
  </si>
  <si>
    <t>Prestación de servicios profesionales para brindar apoyo en actividades de la Unidad de Producción de Agua Potable de la Unidad Estratégica de Negocios de Acueducto y Alcantarillado. </t>
  </si>
  <si>
    <t>300-IP-1165-2024</t>
  </si>
  <si>
    <t>300-PS-0894-2024</t>
  </si>
  <si>
    <t>JULIANA OSPINA RODRÍGUEZ</t>
  </si>
  <si>
    <t>Juan Pablo Gutierrez Marin</t>
  </si>
  <si>
    <t>Prestación de servicios profesionales especializados para brindar apoyo en la coordinación, supervisión y control de las actividades de la Unidad de Producción de Agua Potable de la Unidad de Estratégica de Negocio de Acueducto y Alcantarillado.</t>
  </si>
  <si>
    <t>300-IP-1166-2024</t>
  </si>
  <si>
    <t>300-PS-0901-2024</t>
  </si>
  <si>
    <t>LINA MARIA MARIN BURBANO</t>
  </si>
  <si>
    <t>Prestación de servicios técnicos para brindar apoyo en las actividades de la Unidad de Producción de Agua Potable de la Unidad de Estratégica de Negocio de Acueducto y Alcantarillado.</t>
  </si>
  <si>
    <t>300-IP-1167-2024</t>
  </si>
  <si>
    <t>300-PS-0896-2024</t>
  </si>
  <si>
    <t>LUIS GUILLERMO MUÑOZ BARONA</t>
  </si>
  <si>
    <t>300-IP-1168-2024</t>
  </si>
  <si>
    <t>300-PS-0963-2024</t>
  </si>
  <si>
    <t>ROBERTO CARLOS CASTRO GALLEGO</t>
  </si>
  <si>
    <t>Luis Eduardo Caballero Torres</t>
  </si>
  <si>
    <t>Prestación de servicios para brindar apoyo de gestión documental en actividades de monitoreo y seguimiento a los vertimientos de Aguas Residuales que realizan los usuarios del sistema de alcantarillado de la ciudad de Cali, para la unidad estratégica de negocios de Acueducto y Alcantarillado.</t>
  </si>
  <si>
    <t>300-IP-1169-2024</t>
  </si>
  <si>
    <t>300-PS-0964-2024</t>
  </si>
  <si>
    <t>DIANA XIMENA SOLARTE ORTEGA</t>
  </si>
  <si>
    <t>Prestación de servicios profesionales especializados para brindar apoyo en la coordinación, supervisión y control de las actividades relacionadas con la actualización y seguimiento de la información de vertimientos del sistema de alcantarillado de la ciudad para dar cumplimiento a los compromisos adquiridos en el Plan de Saneamiento y Manejo de Vertimientos - PSMV y para dar soporte en la gestión de los procesos del Sistema SAP, en Seguridad y Salud en el Trabajo y en el Sistema de Gestión de Calidad, en la Unidad de Recolección de la Unidad Estratégica de Negocio de Acueducto y Alcantarillado</t>
  </si>
  <si>
    <t>300-IP-1170-2024</t>
  </si>
  <si>
    <t>300-PS-0871-2024</t>
  </si>
  <si>
    <t>GREYSI JHOVANNA CORDOBA BECERRA</t>
  </si>
  <si>
    <t>German Chavez Muñoz</t>
  </si>
  <si>
    <t>Prestación de servicios profesionales para el apoyo a las actividades técnicas y administrativas de saneamiento de las estaciones de Bombeo de Aguas lluvias Residuales y Lluvias de Unidad Estratégica de Negocios de Acueducto y Alcantarillado.</t>
  </si>
  <si>
    <t>300-IP-1171-2024</t>
  </si>
  <si>
    <t>300-PS-0874-2024</t>
  </si>
  <si>
    <t>LAURA JULIANA CARDENAS ARANGO</t>
  </si>
  <si>
    <t>300-IP-1172-2024</t>
  </si>
  <si>
    <t>300-PS-0965-2024</t>
  </si>
  <si>
    <t>HERNAN DAVID MANJARRES PEREZ</t>
  </si>
  <si>
    <t>Martha Ligia Sanchez Rodriguez</t>
  </si>
  <si>
    <t>Prestación de servicios técnicos para el apoyo en actividades administrativas de la Unidad Gestión Proyectos e Infraestructura de la UENAA.</t>
  </si>
  <si>
    <t>300-IP-1173-2024</t>
  </si>
  <si>
    <t>300-PS-0903-2024</t>
  </si>
  <si>
    <t>INGRID YULIETH LOPEZ MORENO</t>
  </si>
  <si>
    <t>Juan Mateo Ramirez Murillo</t>
  </si>
  <si>
    <t>Prestación de servicios profesionales para el apoyo en actividades de gestión ambiental de la UENAA. </t>
  </si>
  <si>
    <t>300-IP-1174-2024</t>
  </si>
  <si>
    <t>300-PS-0897-2024</t>
  </si>
  <si>
    <t>ISABEL SOFIA ARIAS ARANGO</t>
  </si>
  <si>
    <t>Nelsy Navarrete Salazar</t>
  </si>
  <si>
    <t>Prestación de servicios profesionales especializados para la estructuración, actualización y soportes de los precios unitarios de la UENAA y apoyo en la supervisión integral de los presupuestos de obra y especificaciones técnicas en los proyectos a enviar a contratación a cargo de la Subgerencia Técnica y la Unidad de Ingeniería</t>
  </si>
  <si>
    <t>300-IP-1175-2024</t>
  </si>
  <si>
    <t>300-PS-0863-2024</t>
  </si>
  <si>
    <t>JUAN SEBASTIAN YEPES MADRID</t>
  </si>
  <si>
    <t>Prestación de servicios profesionales especializados para el apoyo en las actividades de seguimiento a proyectos en la Unidad Gestión de Proyectos e Infraestructura de la UENAA.</t>
  </si>
  <si>
    <t>300-IP-1176-2024</t>
  </si>
  <si>
    <t>300-PS-0899-2024</t>
  </si>
  <si>
    <t>KEVIN ADRIAN RENTERIA GALLEGO</t>
  </si>
  <si>
    <t>Juan Pablo Quimbayo Fernandez</t>
  </si>
  <si>
    <t>Prestación de servicios profesionales para el apoyo en las actividades de seguimiento a proyectos en la Unidad Gestión de Proyectos e Infraestructura de la UENAA.</t>
  </si>
  <si>
    <t>300-IP-1177-2024</t>
  </si>
  <si>
    <t>300-PS-0966-2024</t>
  </si>
  <si>
    <t>LEANDRO LOPEZ SOTO</t>
  </si>
  <si>
    <t>Prestación de servicios profesionales para el apoyo en las actividades administrativas propias de la gestión ambiental en la Unidad Gestión de Proyectos e Infraestructura de la UENAA.</t>
  </si>
  <si>
    <t>300-IP-1178-2024</t>
  </si>
  <si>
    <t>300-PS-0876-2024</t>
  </si>
  <si>
    <t>LINA MARIA CASTAÑO MOSQUERA</t>
  </si>
  <si>
    <t>Prestación de servicios profesionales especializados para el apoyo en las actividades de formulación de proyectos de la Unidad Gestión de Proyectos e Infraestructura de la UENAA.</t>
  </si>
  <si>
    <t>300-IP-1179-2024</t>
  </si>
  <si>
    <t>300-PS-0905-2024</t>
  </si>
  <si>
    <t>MADELEYNE SANDOVAL RIASCOS</t>
  </si>
  <si>
    <t>Prestación de servicios profesionales especializados para el apoyo en las labores propias en la Unidad de Prospectiva y Desarrollo de Negocios de la Unidad Estratégica de Negocio de Acueducto y Alcantarillado. </t>
  </si>
  <si>
    <t>300-IP-1180-2024</t>
  </si>
  <si>
    <t>300-PS-0907-2024</t>
  </si>
  <si>
    <t>ADRIANA YAMA VICTORIA</t>
  </si>
  <si>
    <t>Prestación de servicios profesionales para asesoría en las actividades administrativas de la Unidad de Prospectiva y Desarrollo de Negocios de la Unidad Estratégica de Negocio de Acueducto y Alcantarillado. </t>
  </si>
  <si>
    <t>300-IP-1181-2024</t>
  </si>
  <si>
    <t>300-PS-0967-2024</t>
  </si>
  <si>
    <t>LILIAN LUGO LOZANO</t>
  </si>
  <si>
    <t>300-IP-1182-2024</t>
  </si>
  <si>
    <t>300-PS-0900-2024</t>
  </si>
  <si>
    <t>SONIA NELCY RODRIGUEZ MORALES</t>
  </si>
  <si>
    <t>Prestación de servicios profesionales para brindar apoyo en la atención a usuarios para la venta de instalaciones nuevas y provisionales de acueducto de la Unidad de Soporte Operativo de la UENAA</t>
  </si>
  <si>
    <t>300-IP-1183-2024</t>
  </si>
  <si>
    <t>300-PS-0909-2024</t>
  </si>
  <si>
    <t>BRESLY GRACIELA RENDÓN CANO</t>
  </si>
  <si>
    <t>Andres Felipe Villegas Casanova</t>
  </si>
  <si>
    <t>Prestación de servicios profesionales para brindar apoyo ofimático en el Laboratorio de Medidores Acueducto</t>
  </si>
  <si>
    <t>300-IP-1204-2024</t>
  </si>
  <si>
    <t>300-PS-0847-2024</t>
  </si>
  <si>
    <t>CHRISTIAN FABIAN VELASQUEZ GONZALEZ</t>
  </si>
  <si>
    <t>Prestación de servicios de apoyo a la gestión en terreno, de las actividades operativo comerciales relativas a la Unidad de Soporte Operativo, cumpliendo con las normas técnicas de EMCALI.</t>
  </si>
  <si>
    <t>300-IP-1184-2024</t>
  </si>
  <si>
    <t>300-PS-0902-2024</t>
  </si>
  <si>
    <t>FRANCISCO ANTONIO MORENO AGRONO</t>
  </si>
  <si>
    <t>Prestación de servicios técnicos para dar apoyo a la supervisión de las actividades operativo comerciales relativas a los procesos de SCRR de Unidad Estratégica de Negocio de Acueducto y Alcantarillado</t>
  </si>
  <si>
    <t>300-IP-1185-2024</t>
  </si>
  <si>
    <t>300-PS-0910-2024</t>
  </si>
  <si>
    <t>KAREN JHOANA VARGAS HENAO</t>
  </si>
  <si>
    <t>300-IP-1186-2024</t>
  </si>
  <si>
    <t>300-PS-0858-2024</t>
  </si>
  <si>
    <t>JOHN ALEXANDER BORBON ORTIZ</t>
  </si>
  <si>
    <t>Prestación de servicios de apoyo para la ejecución en terreno de las actividades operativas de la Unidad de Control integral de Pérdidas de Agua, cumpliendo con las normas técnicas de EMCALI.</t>
  </si>
  <si>
    <t>300-IP-1187-2024</t>
  </si>
  <si>
    <t>300-PS-0904-2024</t>
  </si>
  <si>
    <t>FRANKY TORO VILLACI</t>
  </si>
  <si>
    <t>300-IP-1188-2024</t>
  </si>
  <si>
    <t>300-PS-0968-2024</t>
  </si>
  <si>
    <t>INGRID LIZETH LOZANO CASTELLANOS</t>
  </si>
  <si>
    <t>300-IP-1189-2024</t>
  </si>
  <si>
    <t>300-PS-0875-2024</t>
  </si>
  <si>
    <t>WILSON CARDONA CORTES</t>
  </si>
  <si>
    <t>Prestación de servicios para dar apoyo en la atención oportuna de los daños de alcantarillado que requieren intervención con ruptura de andenes y calzadas y demás actividades de operativas o de ejecución que se requieran en la Unidad de Recolección de la Unidad Estratégica de Negocio de Acueducto y Alcantarillado.</t>
  </si>
  <si>
    <t>300-IP-1190-2024</t>
  </si>
  <si>
    <t>300-PS-0877-2024</t>
  </si>
  <si>
    <t>ANDRES FELIPE DUQUE SALAZAR</t>
  </si>
  <si>
    <t>Oscar Villaci Diaz</t>
  </si>
  <si>
    <t>300-IP-1191-2024</t>
  </si>
  <si>
    <t>300-PS-1002-2024</t>
  </si>
  <si>
    <t>CESAR ANDRES DIAZ MARTINEZ</t>
  </si>
  <si>
    <t>Prestación servicios profesionales para el apoyo en actividades analíticas en ensayos fisicoquímicos</t>
  </si>
  <si>
    <t>300-IP-1192-2024</t>
  </si>
  <si>
    <t>300-PS-0906-2024</t>
  </si>
  <si>
    <t>JIMY ALFREDO CARLOSAMA SAYALPUD</t>
  </si>
  <si>
    <t>Prestación servicios técnicos de apoyo a las actividades analíticas en ensayos fisicoquímicos y aseguramiento metrológico en el Laboratorio de Aguas Residuales.</t>
  </si>
  <si>
    <t>300-IP-1193-2024</t>
  </si>
  <si>
    <t>300-PS-0911-2024</t>
  </si>
  <si>
    <t>JEISSON ALBERTO PRIETO GUTIERREZ</t>
  </si>
  <si>
    <t>Prestación de servicios profesionales para apoyar las acciones administrativas y jurídicas en cada etapa de los procesos operativos comerciales de la Subgerencia de Gestion Comercial y de la Unidad de Control de Pérdidas.</t>
  </si>
  <si>
    <t>300-IP-1194-2024</t>
  </si>
  <si>
    <t>300-PS-0868-2024</t>
  </si>
  <si>
    <t>MARIA ALEJANDRA MERA CORREA</t>
  </si>
  <si>
    <t>Prestación de servicio de apoyo a las actividades de soporte, operación y ejecución de los procesos administrativos en SAP.</t>
  </si>
  <si>
    <t>300-IP-1195-2024</t>
  </si>
  <si>
    <t>300-PS-0846-2024</t>
  </si>
  <si>
    <t>BRYAN STEVEN SANCHEZ PRADO</t>
  </si>
  <si>
    <t>Prestación de servicios de apoyo Técnico para fortalecer la atención en la actividad de Operación y Mantenimiento de Válvulas e Hidrantes a cargo de la Unidad Estratégica de Negocios de Acueducto y Alcantarillado.</t>
  </si>
  <si>
    <t>300-IP-1218-2024</t>
  </si>
  <si>
    <t>300-PS-1043-2024</t>
  </si>
  <si>
    <t>JOHN JANER CUERO OLAVE</t>
  </si>
  <si>
    <t>Brindar Apoyo en las actividades de rutinas de mantenimiento, inherentes a las competencias de la Unidad de Distribución.</t>
  </si>
  <si>
    <t>300-IP-1219-2024</t>
  </si>
  <si>
    <t>300-PS-1040-2024</t>
  </si>
  <si>
    <t>CLAUDIA PATRICIA CARVAJAL ESTRADA</t>
  </si>
  <si>
    <t>Prestación de servicios profesionales especializados para el mantenimiento correctivo y preventivo de la sectorización hidráulica, priorizando las estaciones reguladoras de presión (ERP´S) y los puntos críticos (PC) inherentes a automatismo, telemetría y transmisión de información garantizando su buen funcionamiento, conforme a los requerimientos y necesidades del área.</t>
  </si>
  <si>
    <t>300-IP-1196-2024</t>
  </si>
  <si>
    <t>300-PS-0878-2024</t>
  </si>
  <si>
    <t>CARLOS ANDRES GUERRERO VALENCIA</t>
  </si>
  <si>
    <t>Prestación de servicios de apoyo para el mantenimiento correctivo y preventivo de la sectorización hidráulica, priorizando las estaciones reguladoras de presión (ERP´S) y los puntos críticos (PC) inherentes a automatismo, telemetría y transmisión de información garantizando su buen funcionamiento, conforme a los requerimientos y necesidades del área.</t>
  </si>
  <si>
    <t>300-IP-1220-2024</t>
  </si>
  <si>
    <t>300-PS-1038-2024</t>
  </si>
  <si>
    <t>CARLOS HERNANDO LOPEZ MONSALVE</t>
  </si>
  <si>
    <t>Prestación de servicios profesionales para dar apoyo en el análisis y revisión de los conceptos de ley para atender acciones y los PQR en las diferentes actividades operativo comerciales de la Subgerencia de Gestión Comercial de la UENAA.</t>
  </si>
  <si>
    <t>300-IP-1197-2024</t>
  </si>
  <si>
    <t>300-PS-0879-2024</t>
  </si>
  <si>
    <t>ALEXANDER RAMIREZ LOPEZ</t>
  </si>
  <si>
    <t>Prestación de servicios de apoyo técnico a la gestión en terreno de las actividades operativo-comerciales relativas a la Subgerencia de Gestión Comercial y sus Unidades de negocio cumpliendo con las normas técnicas aplicables, definidas por EMCALI.</t>
  </si>
  <si>
    <t>300-IP-1198-2024</t>
  </si>
  <si>
    <t>300-PS-0857-2024</t>
  </si>
  <si>
    <t>HERNAN DAVID LOZANO COLONIA</t>
  </si>
  <si>
    <t>Prestación de servicios de apoyo para la ejecución en terreno de las actividades operativas de la unidad de control integral de pérdidas de agua, cumpliendo con las normas técnicas de EMCALI.</t>
  </si>
  <si>
    <t>300-IP-1199-2024</t>
  </si>
  <si>
    <t>300-PS-0908-2024</t>
  </si>
  <si>
    <t>HUGO ALBERTO HERRERA HERNANDEZ</t>
  </si>
  <si>
    <t>Prestación de servicios de apoyo técnico para la ejecución en terreno de las actividades operativas de la unidad de control integral de pérdidas de agua, cumpliendo con las normas técnicas de EMCALI.</t>
  </si>
  <si>
    <t>300-IP-1200-2024</t>
  </si>
  <si>
    <t>300-PS-0912-2024</t>
  </si>
  <si>
    <t>ROBERLEY AGREDO BRAVO</t>
  </si>
  <si>
    <t>Prestación de servicios profesionales especializados para el apoyo en la formulación de contratos y proyectos en pérdidas técnicas.</t>
  </si>
  <si>
    <t>300-IP-1201-2024</t>
  </si>
  <si>
    <t>300-PS-0880-2024</t>
  </si>
  <si>
    <t>ILIANA ANDREA RODRIGUEZ HERRAN</t>
  </si>
  <si>
    <t>Prestación de servicios de apoyo a la gestión en terreno, de las actividades operativo comerciales relativas a la Unidad de Soporte Operativo, cumpliendo con las normas técnicas aplicables.</t>
  </si>
  <si>
    <t>300-IP-1225-2024</t>
  </si>
  <si>
    <t>300-PS-1105-2024</t>
  </si>
  <si>
    <t>EINER ALBERTO MEJIA VALENCIA</t>
  </si>
  <si>
    <t>Prestación de servicios de apoyo a la gestión en terreno, de las actividades operativo comerciales relativas a la Unidad Atención Operativa de la Unidad Estratégica de Negocio de Acueducto y Alcantarillado, cumpliendo con las normas técnicas aplicables.</t>
  </si>
  <si>
    <t>300-IP-1209-2024</t>
  </si>
  <si>
    <t>300-PS-1003-2024</t>
  </si>
  <si>
    <t>BRAYAN ANDRES SALDAÑA LASSO</t>
  </si>
  <si>
    <t xml:space="preserve">Prestación de servicios de apoyo técnico a la gestión en terreno de las actividades operativo comerciales relativas a la Unidad Atención Operativa de la Unidad Estratégica de Negocio de Acueducto y Alcantarillado, cumpliendo con las normas técnicas aplicables. </t>
  </si>
  <si>
    <t>300-IP-1206-2024</t>
  </si>
  <si>
    <t>300-PS-1004-2024</t>
  </si>
  <si>
    <t>EDWIN BENAVIDES MONTAÑO</t>
  </si>
  <si>
    <t>Jerson Ordoñez Gonzalez</t>
  </si>
  <si>
    <t>Prestación de servicios para dar apoyo técnico para la referenciación de redes de acueducto y alcantarillado, instaladas dentro del desarrollo de proyectos de reposición, expansión y/o optimización que adelanta la Unidad Estratégica de Negocio de Acueducto y Alcantarillado de forma permanente.</t>
  </si>
  <si>
    <t>300-IP-1207-2024</t>
  </si>
  <si>
    <t>300-PS-1005-2024</t>
  </si>
  <si>
    <t>ANLLY LORENA ORTIZ MOSQUERA</t>
  </si>
  <si>
    <t>300-IP-1208-2024</t>
  </si>
  <si>
    <t>300-PS-1006-2024</t>
  </si>
  <si>
    <t>JUAN JOSE ESCOBAR MORALES</t>
  </si>
  <si>
    <t>Prestación de servicios tecnicos para apoyar las acciones administrativas, jurídicas y de control en cada etapa  de los procesos operativos comerciales de la Subgerencia y de la Unidad Control Integral Perdidas de Agua.</t>
  </si>
  <si>
    <t>300-IP-1224-2024</t>
  </si>
  <si>
    <t>300-PS-1106-2024</t>
  </si>
  <si>
    <t>MIGUEL ENRIQUE ARRECHEA LOPEZ</t>
  </si>
  <si>
    <t>Prestación de servicios profesionales para brindar apoyo administrativo y operativo en las labores propias del Programa de Recuperación de Agua Comercial, ejecutadas en la UENAA.</t>
  </si>
  <si>
    <t>300-IP-1202-2024</t>
  </si>
  <si>
    <t>300-PS-0969-2024</t>
  </si>
  <si>
    <t>DIANA CLEMENCIA MARIN PALACIOS</t>
  </si>
  <si>
    <t>300-IP-1203-2024</t>
  </si>
  <si>
    <t>300-PS-0855-2024</t>
  </si>
  <si>
    <t>FRANCISCO JAVIER GIRON MORENO</t>
  </si>
  <si>
    <t>Prestación de servicios  para apoyo en labores administrativas y de gestión documental en las PTAPs</t>
  </si>
  <si>
    <t>300-IP-1210-2024</t>
  </si>
  <si>
    <t>300-PS-1007-2024</t>
  </si>
  <si>
    <t>VALENTINA TABARES ZAMORA</t>
  </si>
  <si>
    <t>Prestación de servicios profesionales especializados para dar apoyo al área funcional administrativa y demás actividades de gestión que se requieran en la Unidad de Recolección de la Unidad Estratégica de Negocio de Acueducto y Alcantarillado.</t>
  </si>
  <si>
    <t>300-IP-1221-2024</t>
  </si>
  <si>
    <t>300-PS-1046-2024</t>
  </si>
  <si>
    <t>LEONEL SHINSHOW PERLAZA CUERO</t>
  </si>
  <si>
    <t xml:space="preserve"> Prestación de servicios profesionales para el apoyo de las actividades de mantenimiento y operación asociadas a los planes, programas y proyectos de las estaciones de bombeo de aguas residuales y lluvias de la Unidad Estratégica de Negocio de Acueducto y Alcantarillado.</t>
  </si>
  <si>
    <t>300-IP-1222-2024</t>
  </si>
  <si>
    <t>300-PS-1045-2024</t>
  </si>
  <si>
    <t>JUAN DAVID VILLEGAS BALANTA</t>
  </si>
  <si>
    <t>Prestación de servicios para apoyo en actividades asistenciales de la Unidad de Produccion de Agua Potable</t>
  </si>
  <si>
    <t>300-IP-1223-2024</t>
  </si>
  <si>
    <t>300-PS-1044-2024</t>
  </si>
  <si>
    <t>JOSE ALIRIO VEGA FERNANDEZ</t>
  </si>
  <si>
    <t>Alberto Alarcon Silva</t>
  </si>
  <si>
    <t>300-IP-1227-2024</t>
  </si>
  <si>
    <t>300-PS-1286-2024</t>
  </si>
  <si>
    <t>CLAUDIA LORENA MUÑOZ OROZCO</t>
  </si>
  <si>
    <t>Hasta el 30 de junio de 2024</t>
  </si>
  <si>
    <t>Oscar Andres Hincapie</t>
  </si>
  <si>
    <t>300-IP-1280-2024</t>
  </si>
  <si>
    <t>300-PS-1209-2024</t>
  </si>
  <si>
    <t>SANDRA ISABEL TORRES ZAMBRANO</t>
  </si>
  <si>
    <t>Hasta el 31 de julio de 2024</t>
  </si>
  <si>
    <t>300-IP-1228-2024</t>
  </si>
  <si>
    <t>300-PS-1210-2024</t>
  </si>
  <si>
    <t>PAOLA ANDREA MEJIA GONZALEZ</t>
  </si>
  <si>
    <t>300-IP-1281-2024</t>
  </si>
  <si>
    <t>300-PS-1211-2024</t>
  </si>
  <si>
    <t>MARIA ALEJANDRA MUÑOZ ACOSTA</t>
  </si>
  <si>
    <t>300-IP-1229-2024</t>
  </si>
  <si>
    <t>300-PS-1313-2024</t>
  </si>
  <si>
    <t>ADRIANA YAZMIN PORTILLO TRUJILLO</t>
  </si>
  <si>
    <t>Hasta el 31 de diciembre de 2024</t>
  </si>
  <si>
    <t>Prestación de servicios profesionales especializados para el apoyo en la ejecución de las actividades técnicas y administrativas, propias de la Unidad de Gestión Administrativa de la Gerencia Unidad Estratégica de Negocios de Acueducto y Alcantarillado.</t>
  </si>
  <si>
    <t>300-IP-1230-2024</t>
  </si>
  <si>
    <t>300-PS-1319-2024</t>
  </si>
  <si>
    <t>ANGEL FERNANDO CONCHA ALBAN</t>
  </si>
  <si>
    <t>Prestación de Servicios técnicos para el apoyo en labores operativas y administrativas propias en la Unidad de Prospectiva y desarrollo de Negocios de la Unidad Estratégica de negocios de Acueducto y Alcantarillado</t>
  </si>
  <si>
    <t>300-IP-1231-2024</t>
  </si>
  <si>
    <t>300-PS-1255-2024</t>
  </si>
  <si>
    <t>LAURA DAYANA MURCIA GARCIA</t>
  </si>
  <si>
    <t>Prestación de Servicios profesionales para el apoyo en labores especializadas propias en la Unidad de Prospectiva y desarrollo de Negocios de la Unidad Estratégica de negocios de Acueducto y Alcantarillado</t>
  </si>
  <si>
    <t>300-IP-1232-2024</t>
  </si>
  <si>
    <t>300-PS-1294-2024</t>
  </si>
  <si>
    <t>DAVID RAMIREZ CARDONA</t>
  </si>
  <si>
    <t>Prestación servicios de apoyo técnico a las actividades de recolección de muestras y ensayos en sitio en el Laboratorio de Agua Potable.</t>
  </si>
  <si>
    <t>300-IP-1233-2024</t>
  </si>
  <si>
    <t>300-PS-1291-2024</t>
  </si>
  <si>
    <t>JOSE JULIAN GIL SANCHEZ</t>
  </si>
  <si>
    <t>Claudia Johanna Devia Rodriguez</t>
  </si>
  <si>
    <t>Prestación de servicios profesionales para la asesoría en la formulación, elaboración y revisión de proyectos de control de vertimientos y del sistema de alcantarillado a ejecutar en convenio con CVC, DAGMA y otras entidades.</t>
  </si>
  <si>
    <t>300-IP-1239-2024</t>
  </si>
  <si>
    <t>300-PS-1282-2024</t>
  </si>
  <si>
    <t>CARLOS OMAR AYALA COLLAZOS</t>
  </si>
  <si>
    <t>Prestación de servicios profesionales especializados en la atención a requerimientos realizados por los entes de control de los procesos enviados a contratación e indicadores de gestión que reporta la Unidad de Ingeniería.</t>
  </si>
  <si>
    <t>300-IP-1240-2024</t>
  </si>
  <si>
    <t>300-PS-1258-2024</t>
  </si>
  <si>
    <t>LEIDY DANIELA PADILLA RIASCOS</t>
  </si>
  <si>
    <t>300-IP-1241-2024</t>
  </si>
  <si>
    <t>300-PS-1324-2024</t>
  </si>
  <si>
    <t>300-IP-1242-2024</t>
  </si>
  <si>
    <t>300-PS-1292-2024</t>
  </si>
  <si>
    <t>300-IP-1243-2024</t>
  </si>
  <si>
    <t>300-PS-1275-2024</t>
  </si>
  <si>
    <t>300-IP-1244-2024</t>
  </si>
  <si>
    <t>300-PS-1351-2024</t>
  </si>
  <si>
    <t>300-IP-1245-2024</t>
  </si>
  <si>
    <t>300-PS-1352-2024</t>
  </si>
  <si>
    <t>300-IP-1246-2024</t>
  </si>
  <si>
    <t>300-PS-1314-2024</t>
  </si>
  <si>
    <t>300-IP-1247-2024</t>
  </si>
  <si>
    <t>300-PS-1268-2024</t>
  </si>
  <si>
    <t>300-IP-1248-2024</t>
  </si>
  <si>
    <t>300-PS-1347-2024</t>
  </si>
  <si>
    <t>Prestación de servicios para apoyo en actividades asistenciales de la Unidad de Producción de Agua Potable</t>
  </si>
  <si>
    <t>300-IP-1249-2024</t>
  </si>
  <si>
    <t>300-PS-1698-2024</t>
  </si>
  <si>
    <t>300-IP-1250-2024</t>
  </si>
  <si>
    <t>300-PS-1334-2024</t>
  </si>
  <si>
    <t>Prestación de servicios profesionales para el apoyo de actividades de gestión administrativas en la Unidad de Mantenimiento.</t>
  </si>
  <si>
    <t>300-IP-1251-2024</t>
  </si>
  <si>
    <t>300-PS-1290-2024</t>
  </si>
  <si>
    <t>DANIELA LOPEZ QUINTERO</t>
  </si>
  <si>
    <t>300-IP-1253-2024</t>
  </si>
  <si>
    <t>300-PS-1328-2024</t>
  </si>
  <si>
    <t>300-IP-1254-2024</t>
  </si>
  <si>
    <t>300-PS-1317-2024</t>
  </si>
  <si>
    <t>300-IP-1255-2024</t>
  </si>
  <si>
    <t>300-PS-1266-2024</t>
  </si>
  <si>
    <t>300-IP-1256-2024</t>
  </si>
  <si>
    <t>300-PS-1715-2024</t>
  </si>
  <si>
    <t>Jaime Jimenez Ballesteros</t>
  </si>
  <si>
    <t>300-IP-1257-2024</t>
  </si>
  <si>
    <t>300-PS-1318-2024</t>
  </si>
  <si>
    <t>German Libreros Sanchez</t>
  </si>
  <si>
    <t>300-IP-1258-2024</t>
  </si>
  <si>
    <t>300-PS-1329-2024</t>
  </si>
  <si>
    <t>Prestación de servicios profesionales especializados para el apoyo en las actividades de formulación, ejecución y evaluación de proyectos de las Estaciones de Bombeo de Aguas Residuales y Lluvias de la Unidad Estratégica de Negocio de Acueducto y Alcantarillado</t>
  </si>
  <si>
    <t>300-IP-1259-2024</t>
  </si>
  <si>
    <t>300-PS-1350-2024</t>
  </si>
  <si>
    <t>VICTOR SALINAS SOTO</t>
  </si>
  <si>
    <t>Prestación de servicios profesionales para brindar apoyo en actividades de monitoreo y seguimiento a los vertimientos de aguas residuales que realizan los usuarios del sistema de alcantarillado de la ciudad de Cali, para la Unidad Estratégica de Negocios de Acueducto y Alcantarillado</t>
  </si>
  <si>
    <t>300-IP-1260-2024</t>
  </si>
  <si>
    <t>300-PS-1724-2024</t>
  </si>
  <si>
    <t>Prestación de servicios profesionales especializados para dar apoyo en la realización de informes, análisis de tiempos y movimientos, estandarización de recursos de las diferentes actividades funcionales de la Subgerencia de Gestión Comercial de la  UENAA.</t>
  </si>
  <si>
    <t>300-IP-1261-2024</t>
  </si>
  <si>
    <t>300-PS-1283-2024</t>
  </si>
  <si>
    <t>300-IP-1262-2024</t>
  </si>
  <si>
    <t>300-PS-1344-2024</t>
  </si>
  <si>
    <t>RONAL YESID AGUILAR QUINTERO</t>
  </si>
  <si>
    <t>300-IP-1263-2024</t>
  </si>
  <si>
    <t>300-PS-1323-2024</t>
  </si>
  <si>
    <t>300-IP-1264-2024</t>
  </si>
  <si>
    <t>300-PS-1254-2024</t>
  </si>
  <si>
    <t>300-IP-1265-2024</t>
  </si>
  <si>
    <t>300-PS-1256-2024</t>
  </si>
  <si>
    <t>300-IP-1266-2024</t>
  </si>
  <si>
    <t>300-PS-1298-2024</t>
  </si>
  <si>
    <t>300-IP-1267-2024</t>
  </si>
  <si>
    <t>300-PS-1273-2024</t>
  </si>
  <si>
    <t>300-IP-1268-2024</t>
  </si>
  <si>
    <t>300-PS-1297-2024</t>
  </si>
  <si>
    <t>300-IP-1269-2024</t>
  </si>
  <si>
    <t>300-PS-1277-2024</t>
  </si>
  <si>
    <t>Prestación de servicios técnicos para apoyar las acciones administrativas, jurídicas y de control en cada etapa  de los procesos operativos comerciales de la Subgerencia y de la Unidad Control Integral Perdidas de Agua.</t>
  </si>
  <si>
    <t>300-IP-1270-2024</t>
  </si>
  <si>
    <t>300-PS-1740-2024</t>
  </si>
  <si>
    <t>Angelica Gomez Ortiz</t>
  </si>
  <si>
    <t>300-IP-1271-2024</t>
  </si>
  <si>
    <t>300-PS-1342-2024</t>
  </si>
  <si>
    <t>300-IP-1272-2024</t>
  </si>
  <si>
    <t>300-PS-1270-2024</t>
  </si>
  <si>
    <t>300-IP-1273-2024</t>
  </si>
  <si>
    <t>300-PS-1305-2024</t>
  </si>
  <si>
    <t>Prestación de servicios de apoyo  técnico para la ejecución en terreno de las actividades operativas  de la Unidad de Control Integral de Perdidas de Agua, cumpliendo con las normas técnicas de EMCALI.</t>
  </si>
  <si>
    <t>300-IP-1274-2024</t>
  </si>
  <si>
    <t>300-PS-1281-2024</t>
  </si>
  <si>
    <t>300-IP-1275-2024</t>
  </si>
  <si>
    <t>300-PS-1280-2024</t>
  </si>
  <si>
    <t>300-IP-1276-2024</t>
  </si>
  <si>
    <t>300-PS-1303-2024</t>
  </si>
  <si>
    <t>300-IP-1277-2024</t>
  </si>
  <si>
    <t>300-PS-1718-2024</t>
  </si>
  <si>
    <t>300-IP-1278-2024</t>
  </si>
  <si>
    <t>300-PS-1308-2024</t>
  </si>
  <si>
    <t>Andersson Nuñez Mejia</t>
  </si>
  <si>
    <t>300-IP-1279-2024</t>
  </si>
  <si>
    <t>300-PS-1260-2024</t>
  </si>
  <si>
    <t>IRIS TATIANA CRUZ RENGIFO</t>
  </si>
  <si>
    <t>300-IP-1282-2024</t>
  </si>
  <si>
    <t>300-PS-1278-2024</t>
  </si>
  <si>
    <t>300-IP-1283-2024</t>
  </si>
  <si>
    <t>300-PS-1285-2024</t>
  </si>
  <si>
    <t>300-IP-1284-2024</t>
  </si>
  <si>
    <t>300-PS-1257-2024</t>
  </si>
  <si>
    <t>300-IP-1285-2024</t>
  </si>
  <si>
    <t>300-PS-1271-2024</t>
  </si>
  <si>
    <t>Prestación de servicios profesionales para dar apoyo en la referenciación de redes de acueducto y alcantarillado en campo, levantamientos topográficos y post-procesamiento de la información levantada en oficina, requeridos por ambos servicios, mediante el manejo de los equipos topográficos disponibles en EMCALI.</t>
  </si>
  <si>
    <t>300-IP-1286-2024</t>
  </si>
  <si>
    <t>300-PS-1249-2024</t>
  </si>
  <si>
    <t>JUAN MANUEL MEJIA HERNANDEZ</t>
  </si>
  <si>
    <t>300-IP-1287-2024</t>
  </si>
  <si>
    <t>300-PS-1301-2024</t>
  </si>
  <si>
    <t>Prestación de servicios profesionales especializados para la estructuración, actualización y soportes de los precios unitarios de la  UENAA y apoyo en la supervisión integral de los presupuestos de obra y especificaciones técnicas en los proyectos a enviar a contratación a cargo de la Subgerencia Técnica y la Unidad de Ingeniería</t>
  </si>
  <si>
    <t>300-IP-1288-2024</t>
  </si>
  <si>
    <t>300-PS-1250-2024</t>
  </si>
  <si>
    <t>300-IP-1289-2024</t>
  </si>
  <si>
    <t>300-PS-1263-2024</t>
  </si>
  <si>
    <t>300-IP-1290-2024</t>
  </si>
  <si>
    <t>300-PS-1265-2024</t>
  </si>
  <si>
    <t>300-IP-1291-2024</t>
  </si>
  <si>
    <t>300-PS-1333-2024</t>
  </si>
  <si>
    <t>300-IP-1292-2024</t>
  </si>
  <si>
    <t>300-PS-1336-2024</t>
  </si>
  <si>
    <t>300-IP-1293-2024</t>
  </si>
  <si>
    <t>300-PS-1337-2024</t>
  </si>
  <si>
    <t>300-IP-1294-2024</t>
  </si>
  <si>
    <t>300-PS-1341-2024</t>
  </si>
  <si>
    <t>300-IP-1295-2024</t>
  </si>
  <si>
    <t>300-PS-1346-2024</t>
  </si>
  <si>
    <t>300-IP-1296-2024</t>
  </si>
  <si>
    <t>300-PS-1321-2024</t>
  </si>
  <si>
    <t>ANGELA CABAL VALENCIA</t>
  </si>
  <si>
    <t>Prestación de servicios profesionales especializados para el desarrollo técnico, financiero y contable de proyectos de acueducto y alcantarillado de la UENAA y su incorporación al Sistema Integral de Gestión de Activos de EMCALI.</t>
  </si>
  <si>
    <t>300-IP-1297-2024</t>
  </si>
  <si>
    <t>300-PS-1327-2024</t>
  </si>
  <si>
    <t>HUGO ALDANA HERRERA</t>
  </si>
  <si>
    <t>Lina Rosario Londoño Castrillon</t>
  </si>
  <si>
    <t xml:space="preserve">Prestación de servicios para el apoyo en las actividades operativas y administrativas propias de la en la Unidad de Gestión Administrativa de la Unidad Estratégica de Negocio de Acueducto y Alcantarillado. </t>
  </si>
  <si>
    <t>300-IP-1298-2024</t>
  </si>
  <si>
    <t>300-PS-1267-2024</t>
  </si>
  <si>
    <t>JAIR ORDOÑEZ ÑAÑEZ</t>
  </si>
  <si>
    <t>Prestación de servicios profesionales para el apoyo en la Unidad de Prospectiva y Desarrollo de Negocios de la Unidad Estratégica de Negocios de Acueducto y Alcantarillado</t>
  </si>
  <si>
    <t>300-IP-1299-2024</t>
  </si>
  <si>
    <t>300-PS-1326-2024</t>
  </si>
  <si>
    <t>HAROLD STEVENS GUTIERREZ MADROÑERO</t>
  </si>
  <si>
    <t>Prestación de servicios profesionales especializados para el apoyo en las labores propias en la Unidad de Prospectiva y Desarrollo de Negocios de la Unidad Estratégica de Negocios de Acueducto y Alcantarillado</t>
  </si>
  <si>
    <t>300-IP-1300-2024</t>
  </si>
  <si>
    <t>300-PS-1322-2024</t>
  </si>
  <si>
    <t>ANGELA MARIA SANCHEZ</t>
  </si>
  <si>
    <t xml:space="preserve"> Prestación de servicios profesionales para asesoría en los procesos de gestión relacionadas con el Plan Maestro de acueducto y alcantarillado y PSMV en la Unidad Estratégica de Negocios de Acueducto y Alcantarillado.</t>
  </si>
  <si>
    <t>300-IP-1301-2024</t>
  </si>
  <si>
    <t>300-PS-1306-2024</t>
  </si>
  <si>
    <t>GLORIA IRNEY ALMARIO ALVAREZ</t>
  </si>
  <si>
    <t>300-IP-1302-2024</t>
  </si>
  <si>
    <t>300-PS-1262-2024</t>
  </si>
  <si>
    <t xml:space="preserve">Prestación de servicios de apoyo a la gestión en terreno de las actividades administrativas y operativo comerciales relativas a la Unidad Estratégica de Negocio de Acueducto y Alcantarillado, Unidad Atención Operativa, cumpliendo con las normas técnicas de EMCALI.  </t>
  </si>
  <si>
    <t>300-IP-1303-2024</t>
  </si>
  <si>
    <t>300-PS-1274-2024</t>
  </si>
  <si>
    <t>MARGOTH PINTO ZAMBRANO</t>
  </si>
  <si>
    <t>Prestación de servicios para brindar apoyo a la gestión en terreno de las actividades operativo comerciales relativas a la Unidad Estratégica de Negocio de Acueducto y Alcantarillado, Unidad Atención Operativa, cumpliendo con las normas técnicas aplicables</t>
  </si>
  <si>
    <t>300-IP-1304-2024</t>
  </si>
  <si>
    <t>300-PS-1345-2024</t>
  </si>
  <si>
    <t>SEBASTIAN CEFERINO BOTERO</t>
  </si>
  <si>
    <t>Prestación de servicios profesionales especializados para brindar apoyo a los procesos técnicos, administrativos en reparación de daños en red de acueducto, red matriz, acometidas y obras civiles complementarias.</t>
  </si>
  <si>
    <t>300-IP-1305-2024</t>
  </si>
  <si>
    <t>300-PS-1269-2024</t>
  </si>
  <si>
    <t>Prestación de servicios de apoyo ténico a la gestión en terreno de las actividades operativo comerciales relativas a la Unidad Estratégica de Negocio de Acueducto y Alcantarillado, Unidad Atención Operativa, cumpliendo con las normas técnicas aplicables</t>
  </si>
  <si>
    <t>300-IP-1306-2024</t>
  </si>
  <si>
    <t>300-PS-1302-2024</t>
  </si>
  <si>
    <t>Prestación de servicios de apoyo técnico a la gestión en terreno de las actividades operativo comerciales relativas a la Unidad Estratégica de Negocio de Acueducto y Alcantarillado, Unidad Atención Operativa, cumpliendo con las normas técnicas aplicables</t>
  </si>
  <si>
    <t>300-IP-1307-2024</t>
  </si>
  <si>
    <t>300-PS-1304-2024</t>
  </si>
  <si>
    <t>Prestación de servicios técnicos para brindar apoyo en el mantenimiento correctivo y preventivo de la sectorización hidráulica, priorizando las estaciones reguladoras de presión (ERP´S) y los puntos críticos (PC) inherentes a automatismo, telemetría y transmisión de información garantizando su buen funcionamiento.</t>
  </si>
  <si>
    <t>300-IP-1308-2024</t>
  </si>
  <si>
    <t>300-PS-1284-2024</t>
  </si>
  <si>
    <t>300-IP-1309-2024</t>
  </si>
  <si>
    <t>300-PS-1287-2024</t>
  </si>
  <si>
    <t>300-IP-1310-2024</t>
  </si>
  <si>
    <t>300-PS-1348-2024</t>
  </si>
  <si>
    <t xml:space="preserve"> Prestación de servicios profesionales para el apoyo de las actividades administrativas en el área funcional de Instrumentación y Automatización de la Unidad de Mantenimiento en plantas y estaciones de bombeo de agua potable</t>
  </si>
  <si>
    <t>300-IP-1311-2024</t>
  </si>
  <si>
    <t>300-PS-1339-2024</t>
  </si>
  <si>
    <t>Prestación de servicios profesionales especializados para el apoyo de actividades de gestión administrativas de la Unidad de Mantenimiento en la planta Puerto Mallarino.</t>
  </si>
  <si>
    <t>300-IP-1312-2024</t>
  </si>
  <si>
    <t>300-PS-1325-2024</t>
  </si>
  <si>
    <t>300-IP-1313-2024</t>
  </si>
  <si>
    <t>300-PS-1251-2024</t>
  </si>
  <si>
    <t>300-IP-1314-2024</t>
  </si>
  <si>
    <t>300-PS-1343-2024</t>
  </si>
  <si>
    <t>Prestación de servicios de apoyo en actividades relacionadas con gestión documental y ley de archivo de la Unidad de Bombeo de la Gerencia Unidad Estratégica de Negocio de Acueducto y Alcantarillado.</t>
  </si>
  <si>
    <t>300-IP-1315-2024</t>
  </si>
  <si>
    <t>300-PS-1316-2024</t>
  </si>
  <si>
    <t>AMPARO POPO TRUJILLO</t>
  </si>
  <si>
    <t>Prestación de servicio técnicos de apoyo en el área de mantenimiento de las Estaciones de Bombeo de aguas residuales y/o lluvias de la Gerencia de Unidad Estratégica de Negocio de Acueducto y Alcantarillado</t>
  </si>
  <si>
    <t>300-IP-1316-2024</t>
  </si>
  <si>
    <t>300-PS-1335-2024</t>
  </si>
  <si>
    <t>NEGO VERGARA VERGARA</t>
  </si>
  <si>
    <t>Prestación de servicios profesionales en las actividades de tratamiento de aguas residuales de la Unidad Estratégica de negocios de Acueducto y Alcantarillado</t>
  </si>
  <si>
    <t>300-IP-1317-2024</t>
  </si>
  <si>
    <t>300-PS-1293-2024</t>
  </si>
  <si>
    <t>JOSHUA MUÑOZ REBOLLEDO</t>
  </si>
  <si>
    <t xml:space="preserve">Prestación de servicios profesionales especializados en las actividades administrativas de la Unidad de Tratamiento de Aguas Residuales de la Gerencia Unidad Estratégica de Negocios de Acueducto y Alcantarillado. </t>
  </si>
  <si>
    <t>300-IP-1318-2024</t>
  </si>
  <si>
    <t>300-PS-1338-2024</t>
  </si>
  <si>
    <t>OSCAR MAURICIO FERNANDEZ ARBELAEZ</t>
  </si>
  <si>
    <t>300-IP-1321-2024</t>
  </si>
  <si>
    <t>300-PS-1315-2024</t>
  </si>
  <si>
    <t xml:space="preserve">ALEJANDRO VILLADA RESTREPO </t>
  </si>
  <si>
    <t>300-IP-1322-2024</t>
  </si>
  <si>
    <t>300-PS-1252-2024</t>
  </si>
  <si>
    <t>KALHIAC FERNANDA APONTE GARCIA</t>
  </si>
  <si>
    <t>300-IP-1323-2024</t>
  </si>
  <si>
    <t>300-PS-1320-2024</t>
  </si>
  <si>
    <t>ANGELA ANDREA VILLA MAYA</t>
  </si>
  <si>
    <t>Prestación de servicios de apoyo técnico para realizar actividades del Proyecto de Gestión del Parque de Medidores y la reducción de pérdidas de agua.</t>
  </si>
  <si>
    <t>300-IP-1324-2024</t>
  </si>
  <si>
    <t>300-PS-1295-2024</t>
  </si>
  <si>
    <t>DAYANA GRUESO CORTES</t>
  </si>
  <si>
    <t>Omar Fabian Rivera Santacruz</t>
  </si>
  <si>
    <t>Prestación de servicios profesionales para realizar actividades del Proyecto de Gestión del Parque de Medidores y la reducción de pérdidas de agua.</t>
  </si>
  <si>
    <t>300-IP-1325-2024</t>
  </si>
  <si>
    <t>300-PS-1288-2024</t>
  </si>
  <si>
    <t>DANIELA BASTO CARDONA</t>
  </si>
  <si>
    <t>300-IP-1326-2024</t>
  </si>
  <si>
    <t>300-PS-1330-2024</t>
  </si>
  <si>
    <t>CARLOS ALBERTO NASMUTA REALPE</t>
  </si>
  <si>
    <t>300-IP-1327-2024</t>
  </si>
  <si>
    <t>300-PS-1312-2024</t>
  </si>
  <si>
    <t>300-IP-1328-2024</t>
  </si>
  <si>
    <t>300-PS-1357-2024</t>
  </si>
  <si>
    <t>Prestación de servicios de apoyo  a la gestión en terreno, de las actividades operativo comerciales relativas a la Unidad de Soporte Operativo, cumpliendo con las normas técnicas de EMCALI.</t>
  </si>
  <si>
    <t>300-IP-1330-2024</t>
  </si>
  <si>
    <t>300-PS-1340-2024</t>
  </si>
  <si>
    <t>RICARDO SOLIS CASTRO</t>
  </si>
  <si>
    <t>300-IP-1332-2024</t>
  </si>
  <si>
    <t>300-PS-1289-2024</t>
  </si>
  <si>
    <t>JOSE GREGORIO BELTRAN IBARRA</t>
  </si>
  <si>
    <t>Prestación de servicios ténios para brindar apoyo a las actividades analíticas realizadas en las áreas instrumental de los Laboratorios de Ensayos de la UENAA</t>
  </si>
  <si>
    <t>300-IP-1333-2024</t>
  </si>
  <si>
    <t>300-PS-1261-2024</t>
  </si>
  <si>
    <t>LEONARD HERNAN FRANCO ARAUJO</t>
  </si>
  <si>
    <t>Prestación de servicios técnicos para brindar apoyo a las actividades analíticas realizadas en las áreas fisicoquímico e instrumental del Laboratorio de Agua Potable</t>
  </si>
  <si>
    <t>300-IP-1334-2024</t>
  </si>
  <si>
    <t>300-PS-1259-2024</t>
  </si>
  <si>
    <t>300-IP-1335-2024</t>
  </si>
  <si>
    <t>300-PS-1253-2024</t>
  </si>
  <si>
    <t>Prestación de servicios profesionales para el apoyo a las actividades propias de las áreas de la Unidad Estratégica de Negocio de Acueducto y Alcantarillado</t>
  </si>
  <si>
    <t>300-IP-1336-2024</t>
  </si>
  <si>
    <t>300-PS-1299-2024</t>
  </si>
  <si>
    <t>DORIS YAZMIN LARROTTA NIÑO</t>
  </si>
  <si>
    <t>Prestación de servicios de apoyo para la digitalización y actualización de información cartográfica en CAD, relacionado con tarjetas de referencia de la red de acueducto, planos, perfiles o fichas específicas relacionadas con los servicios de acueducto y alcantarillado. Generar la vinculación entre dicha información y la codificación de los elementos de la Geodatabase del Sistema de Información Geográfica (SIG). Así como,  la generación de cartografía de redes desde el SIG, revisión de planos As-Built, administración de la planoteca de alcantarillado y apoyo en el proceso de soporte base y suministro de información asociada a redes de estos servicios para la atención de referencias, órdenes de instalación, acciones operativas, entre otros.</t>
  </si>
  <si>
    <t>300-IP-1337-2024</t>
  </si>
  <si>
    <t>300-PS-1296-2024</t>
  </si>
  <si>
    <t>JUAN DAVID ARANGO MARIN</t>
  </si>
  <si>
    <t>Prestación de servicios profesionales para revisión de proyectos de redes internas generados por la sectorización hidráulica y presentados por terceros a la Unidad de Ingeniería.</t>
  </si>
  <si>
    <t>300-IP-1338-2024</t>
  </si>
  <si>
    <t>300-PS-1332-2024</t>
  </si>
  <si>
    <t>MAYDA NATALIA LOPEZ VELASCO</t>
  </si>
  <si>
    <t xml:space="preserve">Prestación de servicios profesionales para asesorar y asistir la elaboración y revisión de diseños estructurales en proyectos del plan de inversiones de los sistemas de acueducto y alcantarillado a cargo de la subdirección técnica. </t>
  </si>
  <si>
    <t>300-IP-1339-2024</t>
  </si>
  <si>
    <t>300-PS-1272-2024</t>
  </si>
  <si>
    <t>MANUEL FELIPE QUINTERO SERNA</t>
  </si>
  <si>
    <t>Prestación de servicios profesionales para asesorar y asistir el desarrollo de Macroproyectos de ciudad en acueducto y alcantarillado, convenios interadministrativos y obras por ejecutar y en ejecución con recursos propios.</t>
  </si>
  <si>
    <t>300-IP-1340-2024</t>
  </si>
  <si>
    <t>300-PS-1300-2024</t>
  </si>
  <si>
    <t>ELIANA ESTELLA CARDONA CORREDOR</t>
  </si>
  <si>
    <t>Alexandra Delgado Betancur</t>
  </si>
  <si>
    <t>300-IP-1341-2024</t>
  </si>
  <si>
    <t>300-PS-1349-2024</t>
  </si>
  <si>
    <t>Jose Ignacio Montenegro Quiroga</t>
  </si>
  <si>
    <t>300-IP-1346-2024</t>
  </si>
  <si>
    <t>300-PS-1276-2024</t>
  </si>
  <si>
    <t>Julian Lora Ortiz</t>
  </si>
  <si>
    <t>300-IP-1347-2024</t>
  </si>
  <si>
    <t>300-PS-1279-2024</t>
  </si>
  <si>
    <t>300-IP-1342-2024</t>
  </si>
  <si>
    <t>300-PS-1309-2024</t>
  </si>
  <si>
    <t>300-IP-1343-2024</t>
  </si>
  <si>
    <t>300-PS-1310-2024</t>
  </si>
  <si>
    <t>Julio Cesar Trujillo Gutierrez</t>
  </si>
  <si>
    <t>300-IP-1344-2024</t>
  </si>
  <si>
    <t>300-PS-1311-2024</t>
  </si>
  <si>
    <t>300-IP-1345-2024</t>
  </si>
  <si>
    <t>300-PS-1331-2024</t>
  </si>
  <si>
    <t>300-IP-1349-2024</t>
  </si>
  <si>
    <t>300-PS-1358-2024</t>
  </si>
  <si>
    <t>JOSE DARWIN RAMIREZ RIVERA</t>
  </si>
  <si>
    <t>Prestación de servicios de apoyo técnico para la legalización de las actividades operativo-comerciales y análisis de la base de datos de actividades que sean inherentes a las competencias de la Unidad Estratégica de Negocio de Acueducto y Alcantarillado.</t>
  </si>
  <si>
    <t>300-IP-1350-2024</t>
  </si>
  <si>
    <t>300-PS-1359-2024</t>
  </si>
  <si>
    <t>ALEXANDER ORDOÑEZ LÓPEZ</t>
  </si>
  <si>
    <t>Prestación de servicios de apoyo técnico para la ejecución en terreno de las actividades operativas de la Unidad de Control Integral de Perdidas de Agua, cumpliendo con las normas técnicas de EMCALI.</t>
  </si>
  <si>
    <t>300-IP-1351-2024</t>
  </si>
  <si>
    <t>300-PS-1360-2024</t>
  </si>
  <si>
    <t>ARNULFO CAICEDO RODRIGUEZ</t>
  </si>
  <si>
    <t>Prestación de servicios para brindar apoyo a las actividades operativas propias y necesarias de la Unidad Control Integral Pérdidas de Agua de la UENAA</t>
  </si>
  <si>
    <t>300-IP-1352-2024</t>
  </si>
  <si>
    <t>300-PS-1361-2024</t>
  </si>
  <si>
    <t>PAOLA ANDREA GIRALDO VICTORIA</t>
  </si>
  <si>
    <t>300-IP-1353-2024</t>
  </si>
  <si>
    <t>300-PS-1362-2024</t>
  </si>
  <si>
    <t>INGRID PATRICIA MEDINA MARMOLEJO</t>
  </si>
  <si>
    <t>Prestación de servicios profesionales para el apoyo en las actividades operativo-comerciales y análisis de la base de datos de actividades que sean inherentes a las competencias de la Unidad Estratégica de Negocio de Acueducto y Alcantarillado.</t>
  </si>
  <si>
    <t>300-IP-1354-2024</t>
  </si>
  <si>
    <t>300-PS-1363-2024</t>
  </si>
  <si>
    <t>ANABELLA MESIAS PALOMINO</t>
  </si>
  <si>
    <t>Prestación de servicios técnicos para dar apoyo a la supervisión de las actividades operativo comerciales relativas a los procesos de SCRR de Unidad Estratégica de Negocio de Acueducto y Alcantarillado.</t>
  </si>
  <si>
    <t>300-IP-1355-2024</t>
  </si>
  <si>
    <t>300-PS-1364-2024</t>
  </si>
  <si>
    <t>FERNEY LEITON MAFLA</t>
  </si>
  <si>
    <t>300-IP-1356-2024</t>
  </si>
  <si>
    <t>300-PS-1365-2024</t>
  </si>
  <si>
    <t>OSCAR MARINO POTES JARAMILLO</t>
  </si>
  <si>
    <t>300-IP-1357-2024</t>
  </si>
  <si>
    <t>300-PS-1366-2024</t>
  </si>
  <si>
    <t>JULIO CESAR AGUILAR CHURI</t>
  </si>
  <si>
    <t>300-IP-1358-2024</t>
  </si>
  <si>
    <t>300-PS-1367-2024</t>
  </si>
  <si>
    <t>NELSON ENRIQUE SANCHEZ BUSTOS</t>
  </si>
  <si>
    <t>300-IP-1359-2024</t>
  </si>
  <si>
    <t>300-PS-1368-2024</t>
  </si>
  <si>
    <t>JUAN DAVID RODRIGUEZ MEJIA</t>
  </si>
  <si>
    <t>300-IP-1360-2024</t>
  </si>
  <si>
    <t>300-PS-1369-2024</t>
  </si>
  <si>
    <t>LUIS ALFONSO VÁSQUEZ FLOREZ</t>
  </si>
  <si>
    <t>300-IP-1361-2024</t>
  </si>
  <si>
    <t>300-PS-1370-2024</t>
  </si>
  <si>
    <t>GERMAN ALVEIRO ARELLANO RIVERA</t>
  </si>
  <si>
    <t>300-IP-1362-2024</t>
  </si>
  <si>
    <t>300-PS-1371-2024</t>
  </si>
  <si>
    <t>ANDRES FELIPE CASTAÑO CARDENAS</t>
  </si>
  <si>
    <t>300-IP-1363-2024</t>
  </si>
  <si>
    <t>300-PS-1372-2024</t>
  </si>
  <si>
    <t>BRAYAN FELIPE CUCUNAME HOYOS</t>
  </si>
  <si>
    <t>300-IP-1365-2024</t>
  </si>
  <si>
    <t>300-PS-1373-2024</t>
  </si>
  <si>
    <t>EINER ALEJANDRO MACUASE CORTES</t>
  </si>
  <si>
    <t>300-IP-1366-2024</t>
  </si>
  <si>
    <t>300-PS-1374-2024</t>
  </si>
  <si>
    <t>JUAN MANUEL LOPEZ TRUJILLO</t>
  </si>
  <si>
    <t>300-IP-1367-2024</t>
  </si>
  <si>
    <t>300-PS-1375-2024</t>
  </si>
  <si>
    <t>LEONIDAS MORALES AGUDELO</t>
  </si>
  <si>
    <t>300-IP-1368-2024</t>
  </si>
  <si>
    <t>300-PS-1376-2024</t>
  </si>
  <si>
    <t>MAURICIO PEREZ TUSARMA</t>
  </si>
  <si>
    <t>300-IP-1369-2024</t>
  </si>
  <si>
    <t>300-PS-1377-2024</t>
  </si>
  <si>
    <t>SEBASTIAN LOZANO ALMEIDA</t>
  </si>
  <si>
    <t>300-IP-1370-2024</t>
  </si>
  <si>
    <t>300-PS-1378-2024</t>
  </si>
  <si>
    <t>HAROLD AYA ESPINOSA</t>
  </si>
  <si>
    <t>300-IP-1371-2024</t>
  </si>
  <si>
    <t>300-PS-1379-2024</t>
  </si>
  <si>
    <t>HECTOR HERNAN RAMOS</t>
  </si>
  <si>
    <t>300-IP-1372-2024</t>
  </si>
  <si>
    <t>300-PS-1380-2024</t>
  </si>
  <si>
    <t>JORGE LARRY BARRETO</t>
  </si>
  <si>
    <t>300-IP-1373-2024</t>
  </si>
  <si>
    <t>300-PS-1381-2024</t>
  </si>
  <si>
    <t>EDSON ALONSO ENRÍQUEZ HERRERA</t>
  </si>
  <si>
    <t>300-IP-1374-2024</t>
  </si>
  <si>
    <t>300-PS-1382-2024</t>
  </si>
  <si>
    <t>FERNANDO PERDOMO CALDERON</t>
  </si>
  <si>
    <t>300-IP-1375-2024</t>
  </si>
  <si>
    <t>300-PS-1383-2024</t>
  </si>
  <si>
    <t>JOSE EULICES RIASCOS RIASCOS</t>
  </si>
  <si>
    <t>300-IP-1376-2024</t>
  </si>
  <si>
    <t>300-PS-1384-2024</t>
  </si>
  <si>
    <t>LARRY ANDRES ORTEGA BORJA</t>
  </si>
  <si>
    <t>300-IP-1377-2024</t>
  </si>
  <si>
    <t>300-PS-1385-2024</t>
  </si>
  <si>
    <t>NATALIA ANDREA OSORIO ESCOBAR</t>
  </si>
  <si>
    <t>Prestación de servicios profesionales para brindar apoyo administrativo y operativo en las labores propias del Programa de Recuperación de Agua Comercial, ejecutadas en la UENAA</t>
  </si>
  <si>
    <t>300-IP-1378-2024</t>
  </si>
  <si>
    <t>300-PS-1386-2024</t>
  </si>
  <si>
    <t>ANDRES FELIPE GUEVARA ALTAMIRANO</t>
  </si>
  <si>
    <t>Prestación servicios de apoyo profesional para el control de datos y gestión de la información en el Laboratorio de Aguas Residuales.</t>
  </si>
  <si>
    <t>300-IP-1381-2024</t>
  </si>
  <si>
    <t>300-PS-1551-2024</t>
  </si>
  <si>
    <t>MARÍA ZULEIMA DIAZ NAVIA</t>
  </si>
  <si>
    <t>Evelyn Garcia Valencia</t>
  </si>
  <si>
    <t>Prestación de servicios técnicos para el apoyo en las actividades administrativas propias de la Unidad de Gestión Administrativa de la Unidad Estratégica de Negocio de Acueducto y Alcantarillado.</t>
  </si>
  <si>
    <t>300-IP-1384-2024</t>
  </si>
  <si>
    <t>300-PS-1552-2024</t>
  </si>
  <si>
    <t>SANDRA MILENA NIETO TABORDA</t>
  </si>
  <si>
    <t>300-IP-1385-2024</t>
  </si>
  <si>
    <t>300-PS-1553-2024</t>
  </si>
  <si>
    <t>GLORIA NELCY CARVAJAL RIASCOS</t>
  </si>
  <si>
    <t>Prestacion de servicios profesionales de asesoria para brindar apoyo en los temas relacionados con Seguridad y Salud en el Trabajo de la Unidad Estrategica de Negocios de Acueducto y Alcantarillado</t>
  </si>
  <si>
    <t>300-IP-1379-2024</t>
  </si>
  <si>
    <t>300-PS-1554-2024</t>
  </si>
  <si>
    <t>CLAUDIA MILENA IBARRA CAIPE</t>
  </si>
  <si>
    <t>Francisco Jose Grueso Sanchez</t>
  </si>
  <si>
    <t>Prestacion de servicios profesionales especializados para el apoyo juridico de las actividades propias de la Unidad de Interventoria</t>
  </si>
  <si>
    <t>300-IP-1380-2024</t>
  </si>
  <si>
    <t>300-PS-1555-2024</t>
  </si>
  <si>
    <t>ANA MARIA RIVERA VILLEGAS</t>
  </si>
  <si>
    <t>300-IP-1386-2024</t>
  </si>
  <si>
    <t>300-PS-1556-2024</t>
  </si>
  <si>
    <t>Prestación de servicios técnicos para brindar apoyo a las actividades Administrativas propias y necesarias de la Unidad control integral pérdidas de agua de la UENAA</t>
  </si>
  <si>
    <t>300-IP-1387-2024</t>
  </si>
  <si>
    <t>300-PS-1557-2024</t>
  </si>
  <si>
    <t xml:space="preserve">JORDY NUÑEZ ARTUNDUAGA </t>
  </si>
  <si>
    <t>300-IP-1388-2024</t>
  </si>
  <si>
    <t>300-PS-1755-2024</t>
  </si>
  <si>
    <t>TATIANA NIETO TABORDA</t>
  </si>
  <si>
    <t>Prestación de servicios profesionales para brindar asesorarias  a la jefatura de la Unidad Integral de Perdidas de Agua.</t>
  </si>
  <si>
    <t>300-IP-1395-2024</t>
  </si>
  <si>
    <t>300-PS-1558-2024</t>
  </si>
  <si>
    <t xml:space="preserve">DIEGO FERNANDO DURANGO HERNANDEZ </t>
  </si>
  <si>
    <t xml:space="preserve">Prestación de servicios profesionales especializados  para dar apoyo en el análisis y revisión de los conceptos de ley para atender acciones y los PQR en las diferentes actividades operativo comerciales de la Unidad control Integral de perdidas de Agua </t>
  </si>
  <si>
    <t>300-IP-1389-2024</t>
  </si>
  <si>
    <t>300-PS-1559-2024</t>
  </si>
  <si>
    <t xml:space="preserve">LINA MARIA ARIAS MORENO </t>
  </si>
  <si>
    <t>Prestación de servicios profesionales para apoyar las Gestion Administrativa y Juridica  de la unidad de control Integral de pérdidas.</t>
  </si>
  <si>
    <t>300-IP-1390-2024</t>
  </si>
  <si>
    <t>300-PS-1560-2024</t>
  </si>
  <si>
    <t>ANA MARIA GIL RODRIGUEZ</t>
  </si>
  <si>
    <t>300-IP-1391-2024</t>
  </si>
  <si>
    <t>300-PS-1561-2024</t>
  </si>
  <si>
    <t>JORGE ANDRES DIAZ CONTRERAS</t>
  </si>
  <si>
    <t>Prestación de servicios para brindar apoyo a las actividades Administrativas propias y necesarias de la Unidad control integral pérdidas de agua de la UENAA</t>
  </si>
  <si>
    <t>300-IP-1422-2024</t>
  </si>
  <si>
    <t>300-PS-1680-2024</t>
  </si>
  <si>
    <t>ESTHERLIN GARCES ANGULO</t>
  </si>
  <si>
    <t>300-IP-1392-2024</t>
  </si>
  <si>
    <t>300-PS-1562-2024</t>
  </si>
  <si>
    <t xml:space="preserve">GUSTAVO ESCOBAR OSORIO </t>
  </si>
  <si>
    <t>Prestación de servicios para realizar apoyo técnico a las actividades administrativas y de terreno de la Unidad de Soporte Operativo</t>
  </si>
  <si>
    <t>300-IP-1393-2024</t>
  </si>
  <si>
    <t>300-PS-1563-2024</t>
  </si>
  <si>
    <t xml:space="preserve">WILSON AMARILES RENGIFO </t>
  </si>
  <si>
    <t>300-IP-1394-2024</t>
  </si>
  <si>
    <t>300-PS-1564-2024</t>
  </si>
  <si>
    <t>DANIELA OCAMPO CABRERA</t>
  </si>
  <si>
    <t>300-IP-1383-2024</t>
  </si>
  <si>
    <t>300-PS-1565-2024</t>
  </si>
  <si>
    <t>300-IP-1382-2024</t>
  </si>
  <si>
    <t>300-PS-1566-2024</t>
  </si>
  <si>
    <t>Prestación de servicios profesionales para asesoría en los procesos de gestión de la Subgerencia de Aguas Residuales.</t>
  </si>
  <si>
    <t>300-IP-1396-2024</t>
  </si>
  <si>
    <t>300-PS-1741-2024</t>
  </si>
  <si>
    <t>MINAKSHI BRAND TORRES</t>
  </si>
  <si>
    <t xml:space="preserve">Prestación de servicios profesionales especializados para brindar apoyo en la coordinación, supervisión y  control de las actividades de la Unidad de Producción de Agua Potable de la Unidad de Estratégica de Negocio de Acueducto y Alcantarillado. </t>
  </si>
  <si>
    <t>300-IP-1397-2024</t>
  </si>
  <si>
    <t>300-PS-1699-2024</t>
  </si>
  <si>
    <t>DANIEL MATEO PARRADO VALLEJO</t>
  </si>
  <si>
    <t>Prestación de servicios profesionales para brindar apoyo en actividades de mantenimiento y soporte del sistema SIDAP para la unidad de producción de agua potable.</t>
  </si>
  <si>
    <t>300-IP-1398-2024</t>
  </si>
  <si>
    <t>300-PS-1747-2024</t>
  </si>
  <si>
    <t>REYNALDO MARTINEZ OROZCO</t>
  </si>
  <si>
    <t>300-IP-1399-2024</t>
  </si>
  <si>
    <t>300-PS-1713-2024</t>
  </si>
  <si>
    <t>JUAN DAVID SALAZAR DAVALOS</t>
  </si>
  <si>
    <t>Prestación de servicios técnicos en actividades electromecánicas en la PTAP Puerto</t>
  </si>
  <si>
    <t>300-IP-1400-2024</t>
  </si>
  <si>
    <t>300-PS-1719-2024</t>
  </si>
  <si>
    <t>EMVER FELIPE SANDOVAL DIAZ</t>
  </si>
  <si>
    <t>Prestación de servicios de apoyo para la gestión en terreno de las actividades operativo comerciales relativas a la Unidad Estratégica de Negocio de Acueducto y Alcantarillado, Unidad Atención Operativa, cumpliendo con las normas técnicas de EMCALI</t>
  </si>
  <si>
    <t>300-IP-1420-2024</t>
  </si>
  <si>
    <t>300-PS-1704-2024</t>
  </si>
  <si>
    <t>DAYRON SANTIAGO SARRIA RIVERA</t>
  </si>
  <si>
    <t>300-IP-1421-2024</t>
  </si>
  <si>
    <t>300-PS-1701-2024</t>
  </si>
  <si>
    <t>JOSE DAVID AGUIRRE RIOS</t>
  </si>
  <si>
    <t>Prestacion de servicios profesionales de asesoria para el apoyo social en la ejecucion de las actividades misionales de la UENAA</t>
  </si>
  <si>
    <t>300-IP-1457-2024</t>
  </si>
  <si>
    <t>300-PS-1677-2024</t>
  </si>
  <si>
    <t>ADRIANA RAMOS LOPEZ</t>
  </si>
  <si>
    <t>300-IP-1401-2024</t>
  </si>
  <si>
    <t>300-PS-1716-2024</t>
  </si>
  <si>
    <t>EFRAÍN ALBERTO JIMÉNEZ RÍOS</t>
  </si>
  <si>
    <t>Prestación de servicios técnicos para el apoyo en las actividades propias de la Unidad Gestión de Proyectos e Infraestructura de la UENAA.</t>
  </si>
  <si>
    <t>300-IP-1402-2024</t>
  </si>
  <si>
    <t>300-PS-1679-2024</t>
  </si>
  <si>
    <t>ANDRES JULIÁN BARRERA COLLAZOS</t>
  </si>
  <si>
    <t>Hernan David Galvis Meneses</t>
  </si>
  <si>
    <t>300-IP-1417-2024</t>
  </si>
  <si>
    <t>300-PS-1714-2024</t>
  </si>
  <si>
    <t>EDIE AMOROCHO GONZALEZ</t>
  </si>
  <si>
    <t>Efrain Arturo Escobar Florez</t>
  </si>
  <si>
    <t>Prestación de servicios profesionales para el apoyo en el desarrollo de los Macroproyectos de ciudad, convenios interadministrativos y obras con recursos propios.</t>
  </si>
  <si>
    <t>300-IP-1418-2024</t>
  </si>
  <si>
    <t>300-PS-1742-2024</t>
  </si>
  <si>
    <t>NESTOR IVAN SANCHEZ LUBO</t>
  </si>
  <si>
    <t>Prestación de servicios profesionales para la asesoría en las actividades propias de la Unidad Gestión de Proyectos e Infraestructura de la UENAA. </t>
  </si>
  <si>
    <t>300-IP-1403-2024</t>
  </si>
  <si>
    <t>300-PS-1708-2024</t>
  </si>
  <si>
    <t>DIEGO FERNANDO GARCÍA ESPINAL</t>
  </si>
  <si>
    <t>300-IP-1404-2024</t>
  </si>
  <si>
    <t>300-PS-1683-2024</t>
  </si>
  <si>
    <t>ARBEY EDUARDO ALVEAR DAZA</t>
  </si>
  <si>
    <t>300-IP-1423-2024</t>
  </si>
  <si>
    <t>300-PS-1765-2024</t>
  </si>
  <si>
    <t>ZULMA EVELYN VALENCIA CASTRO</t>
  </si>
  <si>
    <t>300-IP-1424-2024</t>
  </si>
  <si>
    <t>300-PS-1688-2024</t>
  </si>
  <si>
    <t>JHON JAIRO ALVAREZ PARDO</t>
  </si>
  <si>
    <t>300-IP-1425-2024</t>
  </si>
  <si>
    <t>300-PS-1695-2024</t>
  </si>
  <si>
    <t>DAIRON YESID MOSQUERA GIRALDO</t>
  </si>
  <si>
    <t>300-IP-1426-2024</t>
  </si>
  <si>
    <t>300-PS-1717-2024</t>
  </si>
  <si>
    <t>JUAN JOSE LEON MARULANDA</t>
  </si>
  <si>
    <t>300-IP-1427-2024</t>
  </si>
  <si>
    <t>300-PS-1758-2024</t>
  </si>
  <si>
    <t>VICTOR ALFONSO CHARRIA TROCHEZ</t>
  </si>
  <si>
    <t>300-IP-1428-2024</t>
  </si>
  <si>
    <t>300-PS-1749-2024</t>
  </si>
  <si>
    <t>RICARDO BUESAQUILLO RUIZ</t>
  </si>
  <si>
    <t>300-IP-1429-2024</t>
  </si>
  <si>
    <t>300-PS-1690-2024</t>
  </si>
  <si>
    <t>JHORMAN EFREN MORALES MORENO</t>
  </si>
  <si>
    <t xml:space="preserve">Prestación de servicios de apoyo  para la ejecución en terreno de las actividades operativas  de la Unidad de Control Integral de Pérdidas de Agua, cumpliendo con las normas técnicas aplicables. </t>
  </si>
  <si>
    <t>300-IP-1430-2024</t>
  </si>
  <si>
    <t>300-PS-1703-2024</t>
  </si>
  <si>
    <t>JOSE OLVER COBO LANDAZURI</t>
  </si>
  <si>
    <t>300-IP-1431-2024</t>
  </si>
  <si>
    <t>300-PS-1751-2024</t>
  </si>
  <si>
    <t>ROBINSON MARTINEZ ERAZO</t>
  </si>
  <si>
    <t>300-IP-1432-2024</t>
  </si>
  <si>
    <t>300-PS-1706-2024</t>
  </si>
  <si>
    <t>DEIBY ARLEY TORRES CORDOBA</t>
  </si>
  <si>
    <t>300-IP-1433-2024</t>
  </si>
  <si>
    <t>300-PS-1682-2024</t>
  </si>
  <si>
    <t>FANIER MOSQUERA GARCIA</t>
  </si>
  <si>
    <t>300-IP-1434-2024</t>
  </si>
  <si>
    <t>300-PS-1691-2024</t>
  </si>
  <si>
    <t>CARLOS ANDRES GUZMAN COLLAZOS</t>
  </si>
  <si>
    <t>300-IP-1435-2024</t>
  </si>
  <si>
    <t>300-PS-1696-2024</t>
  </si>
  <si>
    <t>JORGE ENRIQUE MILLAN VASQUEZ</t>
  </si>
  <si>
    <t>300-IP-1436-2024</t>
  </si>
  <si>
    <t>300-PS-1697-2024</t>
  </si>
  <si>
    <t>DANIEL ANGEL TORRES SALAMANCA</t>
  </si>
  <si>
    <t>300-IP-1437-2024</t>
  </si>
  <si>
    <t>300-PS-1761-2024</t>
  </si>
  <si>
    <t>VICTOR HERNANDEZ FLOREZ</t>
  </si>
  <si>
    <t>300-IP-1438-2024</t>
  </si>
  <si>
    <t>300-PS-1694-2024</t>
  </si>
  <si>
    <t xml:space="preserve">JORGE ARMANDO QUIÑONES VALENCIA </t>
  </si>
  <si>
    <t>300-IP-1439-2024</t>
  </si>
  <si>
    <t>300-PS-1707-2024</t>
  </si>
  <si>
    <t>JOSUE NOLBERTO ZAPATA TORRES</t>
  </si>
  <si>
    <t>300-IP-1440-2024</t>
  </si>
  <si>
    <t>300-PS-1744-2024</t>
  </si>
  <si>
    <t>PABLO ANDRES CORTES PEREA</t>
  </si>
  <si>
    <t>300-IP-1441-2024</t>
  </si>
  <si>
    <t>300-PS-1702-2024</t>
  </si>
  <si>
    <t>DAVID ALEJANDRO BENAVIDES BOLAÑOS</t>
  </si>
  <si>
    <t>300-IP-1442-2024</t>
  </si>
  <si>
    <t>300-PS-1705-2024</t>
  </si>
  <si>
    <t>JOSE ORLANDO JARAMILLO MARIN</t>
  </si>
  <si>
    <t>300-IP-1443-2024</t>
  </si>
  <si>
    <t>300-PS-1686-2024</t>
  </si>
  <si>
    <t>AURELIANO SINISTERRA PEREA</t>
  </si>
  <si>
    <t>300-IP-1444-2024</t>
  </si>
  <si>
    <t>300-PS-1710-2024</t>
  </si>
  <si>
    <t>EDGAR MAURICIO DIAGO PORTILLA</t>
  </si>
  <si>
    <t>300-IP-1445-2024</t>
  </si>
  <si>
    <t>300-PS-1737-2024</t>
  </si>
  <si>
    <t>MELQUIN MACHADO CHAVEZ</t>
  </si>
  <si>
    <t>300-IP-1446-2024</t>
  </si>
  <si>
    <t>300-PS-1723-2024</t>
  </si>
  <si>
    <t>LEONARDO FABIO QUINTANA CORDOBA</t>
  </si>
  <si>
    <t>300-IP-1447-2024</t>
  </si>
  <si>
    <t>300-PS-1692-2024</t>
  </si>
  <si>
    <t>JOAN STEVEN LUGO OSORIO</t>
  </si>
  <si>
    <t>300-IP-1448-2024</t>
  </si>
  <si>
    <t>300-PS-1763-2024</t>
  </si>
  <si>
    <t>WILLIAM RAMOS FRANCO</t>
  </si>
  <si>
    <t>300-IP-1449-2024</t>
  </si>
  <si>
    <t>300-PS-1721-2024</t>
  </si>
  <si>
    <t>JUAN SEBASTIAN VIDAL CARDENAS</t>
  </si>
  <si>
    <t>300-IP-1450-2024</t>
  </si>
  <si>
    <t>300-PS-1685-2024</t>
  </si>
  <si>
    <t>ARISTIDES OCHOA FRANCO</t>
  </si>
  <si>
    <t>300-IP-1451-2024</t>
  </si>
  <si>
    <t>300-PS-1753-2024</t>
  </si>
  <si>
    <t>SEBASTIAN VARELA ERAZO</t>
  </si>
  <si>
    <t>300-IP-1452-2024</t>
  </si>
  <si>
    <t>300-PS-1735-2024</t>
  </si>
  <si>
    <t>300-IP-1453-2024</t>
  </si>
  <si>
    <t>300-PS-1711-2024</t>
  </si>
  <si>
    <t>JUAN ALEXANDER MONTILLA IMBAQUIN</t>
  </si>
  <si>
    <t>300-IP-1454-2024</t>
  </si>
  <si>
    <t>300-PS-1678-2024</t>
  </si>
  <si>
    <t>300-IP-1455-2024</t>
  </si>
  <si>
    <t>300-PS-1739-2024</t>
  </si>
  <si>
    <t>MICHAEL FELIPE AGREDO VASQUEZ</t>
  </si>
  <si>
    <t>300-IP-1456-2024</t>
  </si>
  <si>
    <t>300-PS-1756-2024</t>
  </si>
  <si>
    <t>UILFRAN ALBERTO ZUÑIGA ERAZO</t>
  </si>
  <si>
    <t>300-IP-1405-2024</t>
  </si>
  <si>
    <t>300-PS-1712-2024</t>
  </si>
  <si>
    <t>EDGAR RAMÓN MONTENEGRO CASTRILLÓN</t>
  </si>
  <si>
    <t>Carmen Piedad Sanchez Martinez</t>
  </si>
  <si>
    <t>300-IP-1406-2024</t>
  </si>
  <si>
    <t>300-PS-1681-2024</t>
  </si>
  <si>
    <t>ANGELA MARIA OSORIO ORTIZ</t>
  </si>
  <si>
    <t>Felipe Riascos Villegas</t>
  </si>
  <si>
    <t>300-IP-1408-2024</t>
  </si>
  <si>
    <t>300-PS-1700-2024</t>
  </si>
  <si>
    <t>DANIELA RESTREPO CALLE</t>
  </si>
  <si>
    <t>300-IP-1409-2024</t>
  </si>
  <si>
    <t>300-PS-1727-2024</t>
  </si>
  <si>
    <t>MARGIE DAYANA SUAREZ CASTRILLON</t>
  </si>
  <si>
    <t>300-IP-1410-2024</t>
  </si>
  <si>
    <t>300-PS-1709-2024</t>
  </si>
  <si>
    <t>DIEGO FERNANDO PARDO MENDEZ</t>
  </si>
  <si>
    <t>300-IP-1411-2024</t>
  </si>
  <si>
    <t>300-PS-1687-2024</t>
  </si>
  <si>
    <t>JEFFERSON VALENCIA MIRA</t>
  </si>
  <si>
    <t>300-IP-1412-2024</t>
  </si>
  <si>
    <t>300-PS-1720-2024</t>
  </si>
  <si>
    <t>JUAN SEBASTIAN LOPEZ TORRES</t>
  </si>
  <si>
    <t>300-IP-1413-2024</t>
  </si>
  <si>
    <t>300-PS-1722-2024</t>
  </si>
  <si>
    <t>KATHERINE MAYA SÁNCHEZ</t>
  </si>
  <si>
    <t>300-IP-1414-2024</t>
  </si>
  <si>
    <t>300-PS-1693-2024</t>
  </si>
  <si>
    <t>CESAR RICARDO ORTEGA MUÑOZ</t>
  </si>
  <si>
    <t>300-IP-1415-2024</t>
  </si>
  <si>
    <t>300-PS-1684-2024</t>
  </si>
  <si>
    <t>FELIPE ESTRADA BARBOSA</t>
  </si>
  <si>
    <t>300-IP-1416-2024</t>
  </si>
  <si>
    <t>300-PS-1729-2024</t>
  </si>
  <si>
    <t>MARIA ALEJANDRA GUZMAN VARGAS</t>
  </si>
  <si>
    <t>300-IP-1419-2024</t>
  </si>
  <si>
    <t>300-PS-1689-2024</t>
  </si>
  <si>
    <t>BEATRIZ EUGENIA POSSO MUÑOZ</t>
  </si>
  <si>
    <t>300-IP-1458-2024</t>
  </si>
  <si>
    <t>300-PS-1996-2024</t>
  </si>
  <si>
    <t>JOHN EDGAR ASPRILLA ESCOBAR</t>
  </si>
  <si>
    <t>Hasta el 31 de agosto de 2024</t>
  </si>
  <si>
    <t>300-IP-1459-2024</t>
  </si>
  <si>
    <t>300-PS-1997-2024</t>
  </si>
  <si>
    <t>JOSE EIVER MURCIA OSPINA</t>
  </si>
  <si>
    <t>Prestación de servicios para brindar apoyo en las actividades propias del Área funcional de la Administración en la Unidad Comercial.</t>
  </si>
  <si>
    <t>300-IP-1460-2024</t>
  </si>
  <si>
    <t>300-PS-1998-2024</t>
  </si>
  <si>
    <t>SANDRA LORENA CARDENAS CAMPO</t>
  </si>
  <si>
    <t>300-IP-1462-2024</t>
  </si>
  <si>
    <t>300-PS-1999-2024</t>
  </si>
  <si>
    <t>NELSON ANDRES SALINAS LUNA</t>
  </si>
  <si>
    <t>Prestación de servicios profesionales, para apoyar las acciones administrativas, jurídicas y de  control en cada etapa de los procesos operativos comerciales de la subgerencia y de la unidad de control de pérdidas.</t>
  </si>
  <si>
    <t>300-IP-1463-2024</t>
  </si>
  <si>
    <t>300-PS-2000-2024</t>
  </si>
  <si>
    <t>300-IP-1464-2024</t>
  </si>
  <si>
    <t>300-PS-2001-2024</t>
  </si>
  <si>
    <t>BRYAN SAENZ SAAVEDRA</t>
  </si>
  <si>
    <t xml:space="preserve">Prestación de Servicios técnicos para el mantenimiento a equipos de instrumentación y SCADA en las plantas y estaciones de Bombeo en el área de Instrumentación y Automatización de la unidad de Mantenimiento. </t>
  </si>
  <si>
    <t>300-IP-1466-2024</t>
  </si>
  <si>
    <t>300-PS-2036-2024</t>
  </si>
  <si>
    <t>ANDRES FELIPE VIVAS ECHEVERRY</t>
  </si>
  <si>
    <t>Prestación de servicios técnicos en actividades electromecánicas en las Estaciones de Bombeo de Agua Potable.</t>
  </si>
  <si>
    <t>300-IP-1467-2024</t>
  </si>
  <si>
    <t>300-PS-2037-2024</t>
  </si>
  <si>
    <t>DAVID FELIPE SANTAMARÍA VILLALOBOS</t>
  </si>
  <si>
    <t>Prestación de servicios técnicos en actividades electromecánicas en la PTAP Puerto Mallarino o donde se requiera el servicio de acuerdo a las necesidades de la Unidad.</t>
  </si>
  <si>
    <t>300-IP-1468-2024</t>
  </si>
  <si>
    <t>300-PS-2038-2024</t>
  </si>
  <si>
    <t>STIVEN ANDRES QUENGUAN RIVERA</t>
  </si>
  <si>
    <t>Prestación de servicios profesionales especializados de apoyo en actividades de gestión administrativas de la Unidad de Mantenimiento en la planta Puerto Mallarino.</t>
  </si>
  <si>
    <t>300-IP-1470-2024</t>
  </si>
  <si>
    <t>300-PS-2047-2024</t>
  </si>
  <si>
    <t>ELSA ADRIANA SÁNCHEZ CAÑAS</t>
  </si>
  <si>
    <t xml:space="preserve">Prestación de servicios de apoyo para mantenimiento de jardinería y conservación de las zonas verdes de las diferentes Plantas de Tratamiento de Agua Potable. </t>
  </si>
  <si>
    <t>300-IP-1471-2024</t>
  </si>
  <si>
    <t>300-PS-2096-2024</t>
  </si>
  <si>
    <t>GUILLERMO ROBINSON TABIMA ARBOLEDA</t>
  </si>
  <si>
    <t>Hasta el 30 de septiembre de 2024</t>
  </si>
  <si>
    <t xml:space="preserve">Prestación de servicios de apoyo para la ejecución en terreno de las actividades de reparación de daños en Red Matriz, domiciliar y obras civiles complementarias, cumpliendo con las normas técnicas aplicables a EMCALI.  </t>
  </si>
  <si>
    <t>300-IP-1472-2024</t>
  </si>
  <si>
    <t>300-PS-2039-2024</t>
  </si>
  <si>
    <t>OSCAR IVAN HURTADO CASTAÑEDA</t>
  </si>
  <si>
    <t xml:space="preserve">Prestación de servicios profesionales especializados para dar apoyo en  la edición y actualización de la infraestructura existente de la red de acueducto y la nueva, tanto de obras de expansión como de reposición y normalización de acuerdo a las necesidades de la Unidad. </t>
  </si>
  <si>
    <t>300-IP-1476-2024</t>
  </si>
  <si>
    <t>300-PS-2040-2024</t>
  </si>
  <si>
    <t>JOSE MANUEL COLLAZOS VARGAS</t>
  </si>
  <si>
    <t xml:space="preserve">Prestación de servicios profesionales especializados para dar apoyo en  la edición y actualización de la infraestructura existente de la red de Alcantarillado y la nueva, tanto de obras de expansión como de reposición y normalización de acuerdo a las necesidades de la Unidad. </t>
  </si>
  <si>
    <t>300-IP-1477-2024</t>
  </si>
  <si>
    <t>300-PS-2041-2024</t>
  </si>
  <si>
    <t>ALEXANDER ALVAREZ JIMENEZ</t>
  </si>
  <si>
    <t>Prestación de servicios profesionales especializados para dar apoyo en las actividades de Modelación Hidráulica de Acueducto y Alcantarillado, de acuerdo a las necesidades de la Unidad.</t>
  </si>
  <si>
    <t>300-IP-1479-2024</t>
  </si>
  <si>
    <t>300-PS-2042-2024</t>
  </si>
  <si>
    <t>YOVANNY ROMERO TROCHEZ</t>
  </si>
  <si>
    <t>Prestación de servicios de  apoyo a  las actividades del mantenimiento de las estructuras de separación y otras estructuras que hacen parte del sistema de alcantarillado en la Unidad de Recolección de la Unidad Estratégica de Negocio de Acueducto y Alcantarillado.</t>
  </si>
  <si>
    <t>300-IP-1480-2024</t>
  </si>
  <si>
    <t>300-PS-2043-2024</t>
  </si>
  <si>
    <t>IVAN DARIO GAVIRIA ASTUDILLO</t>
  </si>
  <si>
    <t>Prestación de servicios profesionales especializados para brindar apoyo en actividades de monitoreo y seguimiento a los vertimientos de Aguas Residuales que realizan los usuarios del sistema de alcantarillado de la zona de influencia de Emcali, para la Unidad Estratégica de Negocios de Acueducto y Alcantarillado.</t>
  </si>
  <si>
    <t>300-IP-1481-2024</t>
  </si>
  <si>
    <t>300-PS-2044-2024</t>
  </si>
  <si>
    <t>ANYI MILENA MUÑOZ CHAVEZ</t>
  </si>
  <si>
    <t>300-IP-1320-2024</t>
  </si>
  <si>
    <t>300-PS-2098-2024</t>
  </si>
  <si>
    <t>VIVIANA LOPEZ RIZO</t>
  </si>
  <si>
    <t>Prestación de servicios para brindar apoyo administrativo en las actividades operativo comerciales de la Subgerencia de Gestión Comercial y sus Unidades de negocio adscritas.</t>
  </si>
  <si>
    <t>300-IP-1319-2024</t>
  </si>
  <si>
    <t>300-PS-2097-2024</t>
  </si>
  <si>
    <t>JOSE NAPOLEON CASTELLANOS ALVAREZ</t>
  </si>
  <si>
    <t>Publicación de las tarifas de los servicios públicos domiciliarios de acueducto y alcantarillado para la vigencia 2024 de acuerdo a la normatividad vigente.</t>
  </si>
  <si>
    <t>AA-0001-2024</t>
  </si>
  <si>
    <t>DIARIO DE OCCIDENTE</t>
  </si>
  <si>
    <t>AFILIACION DE EMCALI A LA ASOCIACIÓN COLOMBIANA DE INGENIERIA SANITARIA Y AMBIENTAL - ACODAL AÑO 2024.</t>
  </si>
  <si>
    <t>AA-0008-2024</t>
  </si>
  <si>
    <t>ASOCIACIÓN COLOMBIANA DE INGENIERÍA SANITARIA Y AMBIENTAL - ACODAL</t>
  </si>
  <si>
    <t>Samir Alejandro Gomez Diaz</t>
  </si>
  <si>
    <t>AFILIACIÓN DE EMCALI A LA CÁMARA COLOMBIANA DE LA CONSTRUCCIÓN REGIONAL DEL VALLE - CAMACOL VALLE - AÑO 2024.</t>
  </si>
  <si>
    <t>AA-0009-2024</t>
  </si>
  <si>
    <t>CÁMARA COLOMBIANA DE LA CONSTRUCCIÓN REGIONAL DEL VALLE - CAMACOL</t>
  </si>
  <si>
    <t>AA-0010-2024</t>
  </si>
  <si>
    <t>Maria del Socorro Sardi Garcia</t>
  </si>
  <si>
    <t>DIEGO JAVIER GOMEZ CALDERON</t>
  </si>
  <si>
    <t>Servicio de cafeteria para atender reuniones de la Gerencia General a traves del Club de Ejecutivos</t>
  </si>
  <si>
    <t>100-AA-002-2024</t>
  </si>
  <si>
    <t xml:space="preserve">Art 3 </t>
  </si>
  <si>
    <t>CLUB DE EJECUTIVOS DEL VALLE DEL CAUCA</t>
  </si>
  <si>
    <t>2024/02/29</t>
  </si>
  <si>
    <t>2024/08/31</t>
  </si>
  <si>
    <t>ROSA ELENA GARCIA</t>
  </si>
  <si>
    <t>Servicio de cafeteria para atender reuniones de la Gerencia General a traves del Club de EMCALI</t>
  </si>
  <si>
    <t>100-AA-001-2024</t>
  </si>
  <si>
    <t>100-OS-0003-2024</t>
  </si>
  <si>
    <t>CLUB DE EMCALI</t>
  </si>
  <si>
    <t>2024/01/05</t>
  </si>
  <si>
    <t>2024/06/30</t>
  </si>
  <si>
    <t>Publicidad revista del Concejo de Cali</t>
  </si>
  <si>
    <t>100-AA-003-2024</t>
  </si>
  <si>
    <t>100-0007-2024</t>
  </si>
  <si>
    <t>GESTION INSTITUCIONAL DE COLOMBIA S.AS.</t>
  </si>
  <si>
    <t>2024/06/24</t>
  </si>
  <si>
    <t>2024/07/24</t>
  </si>
  <si>
    <t>ALBALUZ PANTOJA</t>
  </si>
  <si>
    <t>PRESTACIÓN DE SERVICIOS PROFESIONALES PARA BRINDAR ASESORIA A LA GERENCIA GENERAL DE EMCALI EICE ESP</t>
  </si>
  <si>
    <t>100-IP-001-2024</t>
  </si>
  <si>
    <t>Invitacion privada</t>
  </si>
  <si>
    <t>100-PS-0307-2024</t>
  </si>
  <si>
    <t>2024/01/31</t>
  </si>
  <si>
    <t>2024/12/31</t>
  </si>
  <si>
    <t>ROGER MINA CARBONERO</t>
  </si>
  <si>
    <t>PRESTACIÓN DE SERVICIOS PROFESIONALES COMO ASESOR PARA EL RELACIONAMIENTO Y CONTROL A TEMAS MISIONALES DE LA GERENCIA GENERAL DE EMCALI E.I.C.E E.S.P.</t>
  </si>
  <si>
    <t>100-IP-002-2024</t>
  </si>
  <si>
    <t>100-PS-0567-2024</t>
  </si>
  <si>
    <t>CATALINA ALEXANDRA SILVA</t>
  </si>
  <si>
    <t>2024/01/26</t>
  </si>
  <si>
    <t>PRESTACION DE SERVICIOS PROFESIONALES ESPECIALIZADOS PARA LA GESTION DE ESTRATEGIAS CORPORATIVAS QUE APOYEN EL MEJORAMIENTO DE LA EFICIENCIA</t>
  </si>
  <si>
    <t>100-IP-003-2024</t>
  </si>
  <si>
    <t>100-PS-0568-2024</t>
  </si>
  <si>
    <t>CARLOS FENANDO MENA BONILLA</t>
  </si>
  <si>
    <t>PRESTACION DE SERVICIOS UNIDAD DE RESPONSABILIDAD SOCIAL</t>
  </si>
  <si>
    <t>100-IP-017-2024</t>
  </si>
  <si>
    <t>100-PS-0654-2024</t>
  </si>
  <si>
    <t>VALENTINA DIAZ MORALES</t>
  </si>
  <si>
    <t>LEIDY JOMAR HOYOS MUÑOZ</t>
  </si>
  <si>
    <t>100-IP-018-2024</t>
  </si>
  <si>
    <t>100-PS-0655-2024</t>
  </si>
  <si>
    <t>VANESSA ELIANA SÁNCHEZ LONDOÑO</t>
  </si>
  <si>
    <t>100-IP-019-2024</t>
  </si>
  <si>
    <t>100-PS-0706-2024</t>
  </si>
  <si>
    <t>SAMARA PAOLA PALACIOS  GARCIA</t>
  </si>
  <si>
    <t>2024/11/30</t>
  </si>
  <si>
    <t>JUAN CAMILO VALLEJO LORZA</t>
  </si>
  <si>
    <t>PRESTACIÓN DE SERVICIOS PROFESIONALES PARA BRINDAR APOYO A LA GERENCIA GENERAL DE EMCALI EICE ESP</t>
  </si>
  <si>
    <t>100-IP-020-2024</t>
  </si>
  <si>
    <t>100-PS-0707-2024</t>
  </si>
  <si>
    <t>NUR ALEJANDRA BULTAIF GHATTAS</t>
  </si>
  <si>
    <t>2024/02/20</t>
  </si>
  <si>
    <t>PRESTACION DE SERVICIOS UNIDAD DE GESTION EMPRESARIAL DE PROYECTOS - PMO</t>
  </si>
  <si>
    <t>100-IP-021-2024</t>
  </si>
  <si>
    <t>100-PS-0708-2024</t>
  </si>
  <si>
    <t>PAOLA GRACIELA TOBAR DIAZ</t>
  </si>
  <si>
    <t>2024/02/21</t>
  </si>
  <si>
    <t>2024/05/31</t>
  </si>
  <si>
    <t>VICTOR EDUARDO SANCHEZ MUÑOZ</t>
  </si>
  <si>
    <t>PRESTACION DE SERVICIOS ADMINISTRACION GERENCIA GENERAL</t>
  </si>
  <si>
    <t>100-IP-022-2024</t>
  </si>
  <si>
    <t>100-PS-0709-2024</t>
  </si>
  <si>
    <t>WILLIAN FERNANDO VALENCIA SARRIA</t>
  </si>
  <si>
    <t>2024/07/31</t>
  </si>
  <si>
    <t>JAIME ASPRILLA MANYOMA</t>
  </si>
  <si>
    <t>PRESTACION DE SERVICIOS UNIDAD DE COMUNICACIONES Y RELACIONES PUBLICAS</t>
  </si>
  <si>
    <t>100-IP-023-2024</t>
  </si>
  <si>
    <t>100-PS-0710-2024</t>
  </si>
  <si>
    <t>JARRY ANDRES CABRERA CASTAÑO</t>
  </si>
  <si>
    <t>100-IP-030-2024</t>
  </si>
  <si>
    <t>100-PS-0711-2024</t>
  </si>
  <si>
    <t>JULIO CESAR SANCHEZ BUITRAGO</t>
  </si>
  <si>
    <t>2024/03/31</t>
  </si>
  <si>
    <t>100-IP-029-2024</t>
  </si>
  <si>
    <t>100-PS-0712-2024</t>
  </si>
  <si>
    <t>STEPHANIE UPEGUI CARDENAS</t>
  </si>
  <si>
    <t>100-IP-031-2024</t>
  </si>
  <si>
    <t>100-PS-0713-2024</t>
  </si>
  <si>
    <t>SOFIA RIVERA ORTEGA</t>
  </si>
  <si>
    <t>100-IP-032-2024</t>
  </si>
  <si>
    <t>100-PS-0714-2024</t>
  </si>
  <si>
    <t>MANUEL GERMAN MUÑOZ PARRA</t>
  </si>
  <si>
    <t>100-IP-033-2024</t>
  </si>
  <si>
    <t>100-PS-0715-2024</t>
  </si>
  <si>
    <t>JHUSSY MILENA MOSQUERA MOSQUERA</t>
  </si>
  <si>
    <t>2024/04/30</t>
  </si>
  <si>
    <t>100-IP-034-2024</t>
  </si>
  <si>
    <t>100-PS-0716-2024</t>
  </si>
  <si>
    <t>GINA MARCELA HURTADO MARTINEZ</t>
  </si>
  <si>
    <t>100-IP-035-2024</t>
  </si>
  <si>
    <t>100-PS-0717-2024</t>
  </si>
  <si>
    <t>ELIZABETH MERCEDES NARVAEZ DE RIVADENEIRA</t>
  </si>
  <si>
    <t>2024/02/15</t>
  </si>
  <si>
    <t>PRESTACIÓN DE SERVICIOS PROFESIONALES EN LA GERENCIA GENERAL DE EMCALI EICE ESP</t>
  </si>
  <si>
    <t>100-IP-036-2024</t>
  </si>
  <si>
    <t>100-PS-0718-2024</t>
  </si>
  <si>
    <t>CHRISTIAN ANDRES RIVADENEIRA ROMAN</t>
  </si>
  <si>
    <t>100-IP-038-2024</t>
  </si>
  <si>
    <t>100-PS-0719-2024</t>
  </si>
  <si>
    <t>LUZ KARIME GRAJALES CARDONA</t>
  </si>
  <si>
    <t>100-IP-015-2024</t>
  </si>
  <si>
    <t>100-PS-0784-2024</t>
  </si>
  <si>
    <t>DANIELA MUÑOZ LEMOS</t>
  </si>
  <si>
    <t>100-IP-008-2024</t>
  </si>
  <si>
    <t>100-PS-0835-2024</t>
  </si>
  <si>
    <t>JESSICA ROJAS SÁNCHEZ</t>
  </si>
  <si>
    <t>2024/02/07</t>
  </si>
  <si>
    <t>100-IP-006-2024</t>
  </si>
  <si>
    <t>100-PS-0836-2024</t>
  </si>
  <si>
    <t>LESLIE YHOVANA LOZANO FLOREZ</t>
  </si>
  <si>
    <t>PRESTACION DE SERVICIOS DIRECCION DE CONTROL DISCIPLINARIO DE JUZGAMIENTO</t>
  </si>
  <si>
    <t>100-IP-071-2024</t>
  </si>
  <si>
    <t>100-PS-1019-2024</t>
  </si>
  <si>
    <t>JUAN DAVID AGUIRRE POLANCO</t>
  </si>
  <si>
    <t>ERIKA TATIANA GUTIERREZ ESPINOSA</t>
  </si>
  <si>
    <t>PRESTACIÓN DE SERVICIOS PROFESIONALES PARA DAR APOYO A LA GESTIÓN DE LAS ACTIVIDADES A CARGO DE LAS ÁREAS FUNCIONALES QUE CONFORMAN LA UNIDAD DE GESTIÓN DE LA CALIDAD PARA EL CUMPLIMIENTO DE LA ESTRETAGIA Y OBJETIVOS DE LA EMPRESA.</t>
  </si>
  <si>
    <t>100-IP-041-2024</t>
  </si>
  <si>
    <t>100-PS-1118-2024</t>
  </si>
  <si>
    <t>YEISOON BEDOYA ARIAS</t>
  </si>
  <si>
    <t>2024/03/14</t>
  </si>
  <si>
    <t>MIGUEL JOSE MONDRAGON DARAVIÑA</t>
  </si>
  <si>
    <t>PRESTACION DE SERVICIOS DE ASESORIA Y ACOMPAÑAMIENTO A LA SUBGERENCIA DE PLANEACION Y EMPRESARIAL EN TEMATICAS DE POLITICAS CORPORATIVAS Y PROYECTOS ESTRATEGICOS DE EMCALI EICE ESP</t>
  </si>
  <si>
    <t>100-IP-042-2024</t>
  </si>
  <si>
    <t>100-PS-1128-2024</t>
  </si>
  <si>
    <t>IGNACIO TOBAR GIRALT</t>
  </si>
  <si>
    <t>2024/03/06</t>
  </si>
  <si>
    <t>PRESTACIÓN DE SERVICIOS DE ASESORÍA, ACOMPAÑAMIENTO Y ARTICULACIÓN A LAS ACTIVIDADES DE SEGUIMIENTO Y CONTROL DE LA UNIDAD GESTIÓN EMPRESARIAL DE PROYECTOS, EN LA GERENCIA GENERAL.</t>
  </si>
  <si>
    <t>100-IP-045-2024</t>
  </si>
  <si>
    <t>100-PS-1129-2024</t>
  </si>
  <si>
    <t>CATALINA RINCON MONTES</t>
  </si>
  <si>
    <t>PRESTACIÓN DE SERVICIOS PARA BRINDAR APOYO LOGISTICO EN LAS ACTIVIDADES REQUERIDAS POR LA GERENCIA GENERAL DE EMCALI EICE ESP</t>
  </si>
  <si>
    <t>100-IP-075-2024</t>
  </si>
  <si>
    <t>100-PS-1149-2024</t>
  </si>
  <si>
    <t>EDISON LUCUMI CASARAN</t>
  </si>
  <si>
    <t>2024/03/11</t>
  </si>
  <si>
    <t>PRESTACION DE SERVICIOS PARA BRINDAR APOYO LOGISTICOEN ACTIVIDADES REQUERIDAS POR LA GERENCI GENRAL DE EMCALI EICE ESP</t>
  </si>
  <si>
    <t>100-IP-074-2024</t>
  </si>
  <si>
    <t>100-PS-1150-2024</t>
  </si>
  <si>
    <t>JAIME REYES LARRAHINDO</t>
  </si>
  <si>
    <t>PRESTACIÓN DE SERVICIOS DE ASESORÍA A LA SUBGERENCIA DE RESPONSABILIDAD SOCIAL AMBIENTAL EMPRESARIAL PARA EL PROCESO DE SOSTENIBILIDAD EMPRESARIAL.</t>
  </si>
  <si>
    <t>100-IP-049-2024</t>
  </si>
  <si>
    <t>100-PS-1167-2024</t>
  </si>
  <si>
    <t>MARIA MILENA BANGUERO CARABALÍ</t>
  </si>
  <si>
    <t>2024/03/15</t>
  </si>
  <si>
    <t xml:space="preserve"> FAUSTO AGUSTIN GUERRERO HURTADO</t>
  </si>
  <si>
    <t>PRESTACIÓN DE SERVICIOS PROFESIONALES  PARA APOYAR A LA DIRECCIÓN DE CONTROL INTERNO EN LAS ACTIVIDADES ASEGURAMIENTO,   CONSULTORÍA Y  ASESORÍA.</t>
  </si>
  <si>
    <t>100-IP-037-2024</t>
  </si>
  <si>
    <t>100-PS-1190-2024</t>
  </si>
  <si>
    <t>MARTHA CECILIA ALEGRIA ORTIZ</t>
  </si>
  <si>
    <t>2024/03/19</t>
  </si>
  <si>
    <t>OMAR ROMO AZA</t>
  </si>
  <si>
    <t>PRESTACIÓN DE SERVICIOS PROFESIONALES A LA UNIDAD DE RESPONSABILIDAD SOCIAL EMPRESARIAL PARA EL FORTALECIMIENTO COMUNITARIO QUE GENERAN VALOR ECONÓMICO Y SOCIAL.</t>
  </si>
  <si>
    <t>100-IP-050-2024</t>
  </si>
  <si>
    <t>100-PS-1191-2024</t>
  </si>
  <si>
    <t>ANA CRISTINA MURILLO GRANADOS</t>
  </si>
  <si>
    <t>2024/03/21</t>
  </si>
  <si>
    <t>VIVIANA VICTORIA OREJUELA</t>
  </si>
  <si>
    <t>PRESTACIÓN DE SERVICIOS DE APOYO A LA UNIDAD DE RESPONSABILIDAD SOCIAL EMPRESARIAL PARA EL FORTALECIMIENTO COMUNITARIO QUE GENERAN VALOR ECONÓMICO Y SOCIAL.</t>
  </si>
  <si>
    <t>100-IP-051-2024</t>
  </si>
  <si>
    <t>100-PS-1192-2024</t>
  </si>
  <si>
    <t>YOLENY HURTADO LERMA</t>
  </si>
  <si>
    <t>Prestacion de servicios profesionales especializados a la gerencia general de EMCALI, en asesoria juridica, regulatoria y financiera, en relacion a los proyectos identificados como estrategicos para el cumplimiento de los objetivos empresariales.</t>
  </si>
  <si>
    <t>100-IP-079-2024</t>
  </si>
  <si>
    <t>100-PS-1193-2024</t>
  </si>
  <si>
    <t xml:space="preserve">LOTERO ZULUAGA ABOGADOS S.A.S.   </t>
  </si>
  <si>
    <t>2024/12/20</t>
  </si>
  <si>
    <t>PRESTACION DE SERVICIOS TECNICO AMBIENTAL EN RELACION A LAS AREAS FUNCIONALES DE LA UNIDAD DE GESTION AMBIENTAL</t>
  </si>
  <si>
    <t>100-IP-056-2024</t>
  </si>
  <si>
    <t>100-PS-1194-2024</t>
  </si>
  <si>
    <t>CRISTIAN OLIMER ARARAT MINA</t>
  </si>
  <si>
    <t>2024/03/22</t>
  </si>
  <si>
    <t>LUIS FERNANDO POTOSÍ GUZMAN</t>
  </si>
  <si>
    <t>PRESTACION DE SERVICIOS DE APOYO PROFESIONAL PARA LA GESTION INTEGRAL DEL RECURSO HIDRICO, EN LA FORMULACION Y APLICACIÓN, SEGUIMIENTO Y EVALUACION DE LOS PLANES, PROGRAMAS, PROYECTOS Y ACTIVIDADES DE LA UNIDAD DE GESTION AMBIENTAL</t>
  </si>
  <si>
    <t>100-IP-057-2024</t>
  </si>
  <si>
    <t>100-PS-1195-2024</t>
  </si>
  <si>
    <t>VALERIA ZAMBRANO QUIÑONES</t>
  </si>
  <si>
    <t>PRESTACION DE SERVICIOS DE APOYO EN EMERGENCIAS AMBIENTALES, EN LA FORMULACION Y APLICACIÓN, SEGUIMIENTO Y EVALUACION DE LOS PLANES, PROGRAMAS, PROYECTOS Y ACTIVIDADES DE LA UNIDAD DE GESTION AMBIENTAL</t>
  </si>
  <si>
    <t>100-IP-059-2024</t>
  </si>
  <si>
    <t>100-PS-1196-2024</t>
  </si>
  <si>
    <t>MARISOL OVIEDO CAMPO</t>
  </si>
  <si>
    <t>PRESTAR LOS SERVICIOS PROFESIONALES A LA UNIDADA DE COMUNICACIONES DE LA GERENCIA GENERAL DE EMCALI EICE ESP</t>
  </si>
  <si>
    <t>100-IP-091-2024</t>
  </si>
  <si>
    <t>100-PS-1197-2024</t>
  </si>
  <si>
    <t>JAVIER NARVÁEZ MAFLA</t>
  </si>
  <si>
    <t>2024/03/20</t>
  </si>
  <si>
    <t>VIVIANA VILLALOBOS GARCIA</t>
  </si>
  <si>
    <t>PRESTACION DE SERVICIOS PROFESIONALES DE APOYO ADMINISTRATIVO A LA OFICINA DE COMUNICACIONES Y RELACIONES PUBLICAS DE EMCALI.</t>
  </si>
  <si>
    <t>100-IP-072-2024</t>
  </si>
  <si>
    <t>100-PS-1198-2024</t>
  </si>
  <si>
    <t>MARIA DEL PILAR IBARRA MERA</t>
  </si>
  <si>
    <t xml:space="preserve">PRESTAR LOS SERVICIOS DE APOYO EN GESTION DOCUMENTAL A LA DIRECCION DE CONTROL DISCIPLINARIO GARANTIZANDO EL CUMPLIMIENTO DE LAS POLITICAS TRAZADAS BAJO EL MARCO DE LA LEY  2094 DE 2021  (CODIGO GENERAL DISCIPLINARIO). </t>
  </si>
  <si>
    <t>100-IP-039-2024</t>
  </si>
  <si>
    <t>100-PS-1199-2024</t>
  </si>
  <si>
    <t>LUZ AMPARO VASQUEZ QUINTERO</t>
  </si>
  <si>
    <t>PATRICIA INES CORINA ROJAS CACERES</t>
  </si>
  <si>
    <t xml:space="preserve">PRESTACIÓN DE SERVICIOS PROFESIONALES PARA BRINDAR   APOYO        Y ACOMPAÑAMIENTO EN EL DESARROLLO Y EJECUCIÓN DE LAS ACTIVIDADES Y TAREAS INHERENTESAL PROCEDIMIENTO DISCIPLINARIO CONTEMPLADO EN EL CODIGO UNICO DISCIPLINARIO. </t>
  </si>
  <si>
    <t>100-IP-077-2024</t>
  </si>
  <si>
    <t>100-PS-1200-2024</t>
  </si>
  <si>
    <t>WILMER ALBEIRO BENITEZ</t>
  </si>
  <si>
    <t>100-IP-078-2024</t>
  </si>
  <si>
    <t>100-PS-1201-2024</t>
  </si>
  <si>
    <t>JUAN GONZALO ZAPATA</t>
  </si>
  <si>
    <t>100-IP-076-2024</t>
  </si>
  <si>
    <t>100-PS-1202-2024</t>
  </si>
  <si>
    <t>LADY HINOJOSA GRAJALES</t>
  </si>
  <si>
    <t>100-IP-070-2024</t>
  </si>
  <si>
    <t>100-PS-1203-2024</t>
  </si>
  <si>
    <t>DAYANA GALLEGO CUELLAR</t>
  </si>
  <si>
    <t>100-IP-040-2024</t>
  </si>
  <si>
    <t>100-PS-1204-2024</t>
  </si>
  <si>
    <t>JENNY KATHERINE MARTINEZ BERNAL</t>
  </si>
  <si>
    <t>PRESTACIÓN DE SERVICIOS PROFESIONALES ESPECIALIZADOS PARA  ACOMPAÑAR EN LA GESTIÓN DEL AREA FUNCIONAL COOPERACION Y RELACIONAMIENTO INTERNACIONAL DE EMCALI EICE ESP</t>
  </si>
  <si>
    <t>100-IP-061-2024</t>
  </si>
  <si>
    <t>100-PS-1205-2024</t>
  </si>
  <si>
    <t xml:space="preserve">MARTHA LILIANA RUEDA RODRIGUEZ </t>
  </si>
  <si>
    <t>DIANA BOLIVAR JIMENEZ</t>
  </si>
  <si>
    <t>PRESTAR SERVICIOS PROFESIONALES PARA APOYAR EN LA FORMULACIÓN, RECOPILACIÓN, APLICACIÓN, SISTEMATIZACIÓN, SEGUIMIENTO Y EVALUACIÓN DEL SISTEMA DE GESTIÓN AMBIENTAL (QUE SE PRIORICE) INCLUYENDO EL PLAN DE GESTIÓN AMBIENTAL EMPRESARIAL DE EMCALI.</t>
  </si>
  <si>
    <t>100-IP-060-2024</t>
  </si>
  <si>
    <t>100-PS-1208-2024</t>
  </si>
  <si>
    <t>VANESSA ARROYAVE PEREA</t>
  </si>
  <si>
    <t>REALIZAR AUDITORIA INTERNA DE CALIDAD BAJO LA NORMA ISO 90012015 A LOS ALCANCES EN PRODUCCION DE AGUA POTABLE PLANTA PUERTO MALLARINO, RIO CAUCA, TRATAMIENTO DE AGUAS RESIDUALES PTAR CAÑAVERALEJO OPERACION Y MANTENIMIENTO DE SISTEMAS DE DISTRIBUCION DE ENERIA EN MEDIA TENSON, INCLUYE TODAS LAS SUBESTACIONES SUBESTACION LADERA Y LOS MACHO PROCESOS DE PLANEACION Y EVALUAICON ESTRATEGICA Y SOPORTE EMPRESARIAL</t>
  </si>
  <si>
    <t>100-IP-073-2024</t>
  </si>
  <si>
    <t>100-PS-1212-2024</t>
  </si>
  <si>
    <t>ABR QHSE CONSULTING SAS</t>
  </si>
  <si>
    <t xml:space="preserve">PRESTAR SERVICIOS PROFESIONALES ESPECIALIZADOS DE APOYO EN SOSTENIBILIDAD AMBIENTAL Y EL ÁREA FUNCIONAL DE GESTIÓN INTEGRAL DE RESIDUOS, DE LA UNIDAD DE GESTIÓN AMBIENTAL. </t>
  </si>
  <si>
    <t>100-IP-085-2024</t>
  </si>
  <si>
    <t>100-PS-1221-2024</t>
  </si>
  <si>
    <t>JUAN FELIPE BEDOYA RANGEL</t>
  </si>
  <si>
    <t>PRESTACIÓN DE SERVICIOS DE APOYO TÉCNICO AL PROGRAMA DE EDUCACIÓN AMBIENTAL CORPORATIVA, EN LA UNIDAD DE GESTIÓN AMBIENTAL.</t>
  </si>
  <si>
    <t>100-IP-086-2024</t>
  </si>
  <si>
    <t>100-PS-1222-2024</t>
  </si>
  <si>
    <t>HENRY CAMILO PAZ DIAZ</t>
  </si>
  <si>
    <t xml:space="preserve">PRESTACIÓN DE SERVICIOS DE APOYO COMO TÉCNICO AMBIENTAL EN LA UNIDAD DE GESTIÓN AMBIENTAL. </t>
  </si>
  <si>
    <t>100-IP-088-2024</t>
  </si>
  <si>
    <t>100-PS-1223-2024</t>
  </si>
  <si>
    <t>JOSSELYN ROJAS SOLORZANO</t>
  </si>
  <si>
    <t xml:space="preserve">PRESTACIÓN DE SERVICIOS DE APOYO COMO TÉCNICO EN SISTEMA DE INFORMACIÓN GEOGRAFICA, EN LA UNIDAD DE GESTIÓN AMBIENTAL. </t>
  </si>
  <si>
    <t>100-IP-087-2024</t>
  </si>
  <si>
    <t>100-PS-1224-2024</t>
  </si>
  <si>
    <t>LINA MARCELA POLANCO ROSERO</t>
  </si>
  <si>
    <t>PRESTAR SERVICIOS DE APOYO PROFESIONAL PARA LA GESTIÓN INTEGRAL DEL RECURSO HÍDRICO, RESTAURACIÓN ECOLÓGICA Y PERMISOS AMBIENTALES.</t>
  </si>
  <si>
    <t>100-IP-089-2024</t>
  </si>
  <si>
    <t>100-PS-1225-2024</t>
  </si>
  <si>
    <t>KORINA VALENCIA MARIN</t>
  </si>
  <si>
    <t>PRESTACION DE SERVICIOS PROFESIONALES PARA BRINDAR APOYO ESPECIALIZADO EN LA GERENCIA GENERAL DE EMCALI EICE ESP</t>
  </si>
  <si>
    <t>100-IP-090-2024</t>
  </si>
  <si>
    <t>100-PS-1231-2024</t>
  </si>
  <si>
    <t>PABLO ANDRES GUEVARA BEDOYA</t>
  </si>
  <si>
    <t>PRESTACIN DE SERVICIOS PROFESIONALES EN LA UNIDAD DE COMUNICACIONES Y RELACIONES PUBLICAS DE LA GERENCIA GENERAL</t>
  </si>
  <si>
    <t>100-IP-084-2024</t>
  </si>
  <si>
    <t>100-PS-1232-2024</t>
  </si>
  <si>
    <t>SEBASTIAN RUANO LONDOÑO</t>
  </si>
  <si>
    <t>100-IP-083-2024</t>
  </si>
  <si>
    <t>100-PS-1387-2024</t>
  </si>
  <si>
    <t>OSCAR MAURICIO LOMBANA DUQUE</t>
  </si>
  <si>
    <t>2024/04/03</t>
  </si>
  <si>
    <t>PRESTACION DE SERVICIOS SUBGERENCIA DE APOYO A LA GESTION UNIDAD DE  PLANEACION Y DESARROLLO EMPRESARIAL</t>
  </si>
  <si>
    <t>100-IP-062-2024</t>
  </si>
  <si>
    <t>100-PS-1391-2024</t>
  </si>
  <si>
    <t>ANA MARIA GARCIA CASTRILLON</t>
  </si>
  <si>
    <t>2024/04/08</t>
  </si>
  <si>
    <t>ALEX FERNEY ALEGRIA LOANGO</t>
  </si>
  <si>
    <t>PRESTACION DE SERVICIOS DE APOYO A LA GESTION SUBGERENCIA DE PLANEACION Y DESARROLLO EMPRESARIAL</t>
  </si>
  <si>
    <t>100-IP-043-2024</t>
  </si>
  <si>
    <t>100-PS-1392-2024</t>
  </si>
  <si>
    <t>KELLY JOHNANA MABAGUE MAÑUNGA</t>
  </si>
  <si>
    <t>PRESTACION DE SERVICIOS SUBGERENCIA DE PLANEACION Y DESARROLLO EMPRESARIAL</t>
  </si>
  <si>
    <t>100-IP-054-2024</t>
  </si>
  <si>
    <t>100-PS-1393-2024</t>
  </si>
  <si>
    <t>NICOL ANDREA CASTRO QUIROS</t>
  </si>
  <si>
    <t>100-IP-046-2024</t>
  </si>
  <si>
    <t>100-PS-1395-2024</t>
  </si>
  <si>
    <t>VANESSA OCORO HERRERA</t>
  </si>
  <si>
    <t>100-IP-093-2024</t>
  </si>
  <si>
    <t>100-PS-1512-2024</t>
  </si>
  <si>
    <t>LEIDY SOLANYI NIEVE SEGURA</t>
  </si>
  <si>
    <t>2024/04/11</t>
  </si>
  <si>
    <t>PRESTACION DE SERVICIOS PROFESIONALES A LA UNIDAD DE RESPONSABILIDAD SOCIAL EMPRESARIAL PARA EL FORTALECIMIENTO COMUNITARIO QUE GENEREN VALOR ECONOMICO Y SOCIAL</t>
  </si>
  <si>
    <t>100-IP-053-2024</t>
  </si>
  <si>
    <t>100-PS-1514-2024</t>
  </si>
  <si>
    <t>PAOLA ANDREA CANDAMIL TOVAR</t>
  </si>
  <si>
    <t>2024/04/12</t>
  </si>
  <si>
    <t>JAIME ANDRÉS GÓMEZ SUESCÚN</t>
  </si>
  <si>
    <t>PRESTACIÓN DE SERVICIOS PARA BRINDAR APOYO A LAS ACTIVIDADES DE PLANEACIÓN, SEGUIMIENTO Y SOCIALIZACIÓN EN EL ÁREA ADMINISTRACIÓN DE LA UNIDAD DE GESTIÓN EMPRESARIAL DE PROYECTOS, EN LA GERENCIA GENERAL.</t>
  </si>
  <si>
    <t>100-IP-095-2024</t>
  </si>
  <si>
    <t>100-PS-1517-2024</t>
  </si>
  <si>
    <t>JUAN ERNESTO MONCAYO</t>
  </si>
  <si>
    <t>2024/04/15</t>
  </si>
  <si>
    <t>100-IP-081-2024</t>
  </si>
  <si>
    <t>100-PS-1535-2024</t>
  </si>
  <si>
    <t>GUSTAVO ANDRÉS GUTIERREZ TORO</t>
  </si>
  <si>
    <t>100-IP-009-2024</t>
  </si>
  <si>
    <t>100-PS-1537-2024</t>
  </si>
  <si>
    <t>CHRISTIAN CAMILO MILLAN SANCHEZ</t>
  </si>
  <si>
    <t>2024/04/16</t>
  </si>
  <si>
    <t>PRESTACIÓN DE SERVICIOS PROFESIONALES PARA ASESORÍA EN LA EJECUCIÓN DE ACTIVIDADES ADMINISTRATIVAS, Y CONVENCIONALES QUE ESTÉN BAJO LA RESPONSABILIDAD DE LAS GERENCIAS DE EMCALI E.I.C.E. E.S.P.</t>
  </si>
  <si>
    <t>100-IP-096-2024</t>
  </si>
  <si>
    <t>100-PS-1538-2024</t>
  </si>
  <si>
    <t>ALVARO JOSE VEGA CAICEDO</t>
  </si>
  <si>
    <t>PRESTACIÓN DE SERVICIOS PROFESIONALES PARA BRINDAR APOYO A LA UNIDAD DE REGULACION</t>
  </si>
  <si>
    <t>100-IP-098-2024</t>
  </si>
  <si>
    <t>100-PS-1539-2024</t>
  </si>
  <si>
    <t>JENNIFER ANDREA GUERRERO MOSQUERA</t>
  </si>
  <si>
    <t>RAMIRO ALBERTO TORRES MUÑOZ</t>
  </si>
  <si>
    <t>100-IP-058-2024</t>
  </si>
  <si>
    <t>100-PS-1569-2024</t>
  </si>
  <si>
    <t>NEISA PAOLA HURTADO HERRERA</t>
  </si>
  <si>
    <t>2024/04/22</t>
  </si>
  <si>
    <t>PRESTACION DE SERVICIOS PROFESIONALES PARA DAR APOYO A LA GESTION DE LAS ACTIVIDADES A CARGO DE LAS AREAS FUNCIONALES QUE CONFORMAN LA UNIDAD DE GESTION DE LA CALIDAD PARA EL CUMPLIMIENTO DE LA ESTRATEGIA Y OBJETIVOS DE LA EMPRESA</t>
  </si>
  <si>
    <t>100-IP-101-2024</t>
  </si>
  <si>
    <t>100-PS-1570-2024</t>
  </si>
  <si>
    <t>JOSE ALBERTO OLIVERIOS MANZANO</t>
  </si>
  <si>
    <t>2024/04/19</t>
  </si>
  <si>
    <t>2024/07/18</t>
  </si>
  <si>
    <t>ALBA LUZ MANRRIQUE RINCON</t>
  </si>
  <si>
    <t>100-IP-100-2024</t>
  </si>
  <si>
    <t>100-PS-1571-2024</t>
  </si>
  <si>
    <t>DIEGO FERNANDO MOYA OCAMPO</t>
  </si>
  <si>
    <t>100-IP-097-2024</t>
  </si>
  <si>
    <t>100-PS-1572-2024</t>
  </si>
  <si>
    <t>2024/04/17</t>
  </si>
  <si>
    <t>PRESTACIÓN DE SERVICIOS PARA BRINDAR APOYO EN LOS PROCESOS ADMINISTRATIVOS Y DOCUMENTALES DE LA GERENCIA GENERAL DE EMCALI</t>
  </si>
  <si>
    <t>100-IP-105-2024</t>
  </si>
  <si>
    <t>100-PS-1585-2024</t>
  </si>
  <si>
    <t>LINSEY YARLEY GARCIA TRUJILLO</t>
  </si>
  <si>
    <t>DIIEGO JAVIER GOMEZ CALDERON</t>
  </si>
  <si>
    <t>100-IP-080-2024</t>
  </si>
  <si>
    <t>100-PS-1834-2024</t>
  </si>
  <si>
    <t>GABY LICETH HERNANDEZ</t>
  </si>
  <si>
    <t>2024/05/10</t>
  </si>
  <si>
    <t>100-IP-104-2024</t>
  </si>
  <si>
    <t>100-PS-1835-2024</t>
  </si>
  <si>
    <t>LEODANNY PARRA ANDRADE</t>
  </si>
  <si>
    <t>2024/05/17</t>
  </si>
  <si>
    <t>SANDRA JANETH MARTINEZ MARTINEZ</t>
  </si>
  <si>
    <t>100-IP-106-2024</t>
  </si>
  <si>
    <t>100-PS-1836-2024</t>
  </si>
  <si>
    <t>EDGAR MATEO SANCHEZ MOSQUERA</t>
  </si>
  <si>
    <t>PRETACION DE SERVICIOS PROFESIONALES ESPECIALIZADOS PARA BRINDAR APROYO AN LA GERENCIA GENERAL Y ASUNTOS DE PLANEACION ESTRATEGICA DE EMCALI EICE ESP.</t>
  </si>
  <si>
    <t>100-IP-107-2024</t>
  </si>
  <si>
    <t>100-PS-1921-2024</t>
  </si>
  <si>
    <t>PRESTACIÓN DE SERVICIOS DE APOYO A LA UNIDAD DE RESPONSABILIDAD SOCIAL EMPRESARIAL PARA EL FORTALECIMIENTO COMUNITARIO QUE GENERAN VALOR ECONÓMICO Y SOCIAL</t>
  </si>
  <si>
    <t>100-IP-048-2024</t>
  </si>
  <si>
    <t>100-PS-1922-2024</t>
  </si>
  <si>
    <t>YENIFER GONZALEZ CASTRILLON</t>
  </si>
  <si>
    <t>2024/05/23</t>
  </si>
  <si>
    <t>“PRESTACIÓN DE SERVICIOS PROFESIONALES A LA UNIDAD DE RESPONSABILIDAD SOCIAL EMPRESARIAL PARA EL FORTALECIMIENTO COMUNITARIO QUE GENERAN VALOR ECONÓMICO Y SOCIAL</t>
  </si>
  <si>
    <t>100-IP-047-2024</t>
  </si>
  <si>
    <t>100-PS-1923-2024</t>
  </si>
  <si>
    <t>VIVIANA ANDREA SOTOMONTE</t>
  </si>
  <si>
    <t>PRESTACION DE SERVICIOS PROFESIONALES EN LA UNIDAD DE COMUNICACIONES Y RELACIONES PUBLICAS  DE LA GERENCIA GENERAL</t>
  </si>
  <si>
    <t>100-IP-112-2024</t>
  </si>
  <si>
    <t>100-PS-1933-2024</t>
  </si>
  <si>
    <t>PRESTACIÓN DE SERVICIOS PROFESIONALES EN LA UNIDAD DE COMUNICACIONES Y RELACIONES PÚBLICAS DE LA GERENCIA GENERAL</t>
  </si>
  <si>
    <t>100-IP-111-2024</t>
  </si>
  <si>
    <t>100-PS-1935-2024</t>
  </si>
  <si>
    <t>NATALIE MANCILLA SOLARTE</t>
  </si>
  <si>
    <t>100-IP-115-2024</t>
  </si>
  <si>
    <t>100-PS-1943-2024</t>
  </si>
  <si>
    <t>100-IP-118-2024</t>
  </si>
  <si>
    <t>100-PS-1947-2024</t>
  </si>
  <si>
    <t>2024/05/22</t>
  </si>
  <si>
    <t>100-IP-114-2024</t>
  </si>
  <si>
    <t>100-PS-1950-2024</t>
  </si>
  <si>
    <t>2024/05/24</t>
  </si>
  <si>
    <t>100-IP-113-2024</t>
  </si>
  <si>
    <t>100-PS-1951-2024</t>
  </si>
  <si>
    <t>PRESTACIÓN DE SERVICIOS PROFESIONALES DE APOYO A LA GESTIÓN ADMINISTRATIVA Y DOCUMENTAL DE LA   GERENCIA GENERAL DE EMCALI.</t>
  </si>
  <si>
    <t>100-IP-108-2024</t>
  </si>
  <si>
    <t>100-PS-1952-2024</t>
  </si>
  <si>
    <t>CARLOS ALBERTO ASPRILLA</t>
  </si>
  <si>
    <t>2024/05/28</t>
  </si>
  <si>
    <t>100-IP-110-2024</t>
  </si>
  <si>
    <t>100-PS-1953-2024</t>
  </si>
  <si>
    <t>Realizar  Auditoría de Seguimiento de Sistema de Gestión de Calidad bajo la Norma ISO 9001:2015 a los siguientes Alcances certificados: en Operación y Mantenimiento de sistemas de Distribución de Energia eléctrica en Media Tensión (incluye todas las Subestaciones); Producción de agua potable en la Planta de tratamiento de Puerto Mallarino, Río Cauca y Río Cali;  Producción de Agua Potable en la Planta de tratamiento de Rio Cali, Rio Cauca, Puerto Mallarino;  y los Macroprocesos de Planeación y Evaluación Estratégica y Soporte Empresarial.</t>
  </si>
  <si>
    <t>100-IP-094-2024</t>
  </si>
  <si>
    <t>100-PS-1955-2024</t>
  </si>
  <si>
    <t>INSTUTUTO COLOMBIANO DE NORMAS TECNICAS ICONTEC</t>
  </si>
  <si>
    <t>2024/05/27</t>
  </si>
  <si>
    <t>100-IP-117-2024</t>
  </si>
  <si>
    <t>100-PS-1961-2024</t>
  </si>
  <si>
    <t>2024/05/29</t>
  </si>
  <si>
    <t xml:space="preserve">PRESTACIÓN DE SERVICIOS PROFESIONALES PARA APOYAR A LA DIRECCIÓN DE CONTROL INTERNO EN LAS ACTIVIDADES ASEGURAMIENTO Y ASESORÍA.
</t>
  </si>
  <si>
    <t>100-IP-065-2024</t>
  </si>
  <si>
    <t>100-PS-2017-2024</t>
  </si>
  <si>
    <t>CLAUDIA CONSTANZA MORALES</t>
  </si>
  <si>
    <t>2024/06/06</t>
  </si>
  <si>
    <t>100-IP-067-2024</t>
  </si>
  <si>
    <t>100-PS-2018-2024</t>
  </si>
  <si>
    <t>LUISA FERNANDA HERRERA</t>
  </si>
  <si>
    <t xml:space="preserve">PRESTACIÓN DE SERVICIOS PROFESIONALES PARA ASESORAR Y ACOMPAÑAR LA OPERACIONALIZACIÓN DEL PROGRAMA DE ASEGURAMIENTO Y MEJORA DE LA CALIDAD DEL CONTROL INTERNO DE EMCALI EICE ESP.
</t>
  </si>
  <si>
    <t>100-IP-116-2024</t>
  </si>
  <si>
    <t>100-PS-2019-2024</t>
  </si>
  <si>
    <t>DIEGO FERNANDO DURANGO</t>
  </si>
  <si>
    <t xml:space="preserve">PRESTACIÓN DE SERVICIOS PROFESIONALES PARA APOYAR A LA DIRECCIÓN DE CONTROL INTERNO EN ACTIVIDADES DE ASEGURAMIENTO Y RELACIONAMIENTO CON ENTES EXTERNOS DE CONTROL 
</t>
  </si>
  <si>
    <t>100-IP-066-2024</t>
  </si>
  <si>
    <t>100-PS-2020-2024</t>
  </si>
  <si>
    <t>JOHANA JACKELINE GARZON</t>
  </si>
  <si>
    <t>PRESTACIÓN DE SERVICIOS DE ASESORIA Y ACOMPAÑAMIENTO A LA GERENCIA GENERAL  EN TEMATICAS DE POLITICAS CORPORATIVAS Y PROYECTOS ESTRATEGICOS DE EMCALI EICE ESP</t>
  </si>
  <si>
    <t>100-IP-121-2024</t>
  </si>
  <si>
    <t>100-PS-2051-2024</t>
  </si>
  <si>
    <t>2024/06/12</t>
  </si>
  <si>
    <t>100-IP-122-2024</t>
  </si>
  <si>
    <t>100-PS-2080-2024</t>
  </si>
  <si>
    <t>2024/06/19</t>
  </si>
  <si>
    <t>100-IP-123-2024</t>
  </si>
  <si>
    <t>100-PS-2081-2024</t>
  </si>
  <si>
    <t>100-IP-126-2024</t>
  </si>
  <si>
    <t>100-PS-2083-2024</t>
  </si>
  <si>
    <t>2024/06/21</t>
  </si>
  <si>
    <t>Prestar los servicios profesionales como abogada para apoyar jurídicamente en la proyección de las actuaciones disciplinarias que por competencia orgánica y funcional correspondan a la GERENCIA GENERAL DE EMCALI EICE ESP.</t>
  </si>
  <si>
    <t>100-IP-146-2024</t>
  </si>
  <si>
    <t>100-PS-2114-2024</t>
  </si>
  <si>
    <t>2024/06/26</t>
  </si>
  <si>
    <t>2024/09/30</t>
  </si>
  <si>
    <t>100-IP-141-2024</t>
  </si>
  <si>
    <t>100-PS-2115-2024</t>
  </si>
  <si>
    <t xml:space="preserve">PRESTACION DE SERVICIOS PROFESIONALES PARA BRINDAR APOYO Y ACOMPAÑAMIENTO EN EL DESARROLLO Y EJECUCIÓN DE LAS ACTIVIDADES Y TAREAS INHERENTESAL PROCEDIMIENTO DISCIPLINARIO CONTEMPLADO EN EL CODIGO UNICO DISCIPLINARIO. </t>
  </si>
  <si>
    <t>100-IP-142-2024</t>
  </si>
  <si>
    <t>100-PS-2116-2024</t>
  </si>
  <si>
    <t>Wilmer Albeiro Benitez</t>
  </si>
  <si>
    <t xml:space="preserve">Elaborar los informes de seguimiento de los periodos II semestre 2023 y I semestre 2024,  para dar cumplimiento a la resolución 0064 de 2002 del Ministerio de Medio Ambiente y a los compromisos adquiridos por EMCALI en el Plan de Manejo Ambiental de la PTAR -C.
</t>
  </si>
  <si>
    <t>100-IP-119-2024</t>
  </si>
  <si>
    <t>100-PS-2118-2024</t>
  </si>
  <si>
    <t>Luz Maryori Jaramillo Tabares</t>
  </si>
  <si>
    <t>2024/06/28</t>
  </si>
  <si>
    <t>100-IP-144-2024</t>
  </si>
  <si>
    <t>100-PS-2122-2024</t>
  </si>
  <si>
    <t>Prestación de servicios profesionales para dar apoyo a la unidad de prospectiva estratégica empresarial en medición, seguimiento, control y evaluación a la estrategia empresarial.</t>
  </si>
  <si>
    <t>100-IP-140-2024</t>
  </si>
  <si>
    <t>100-PS-2123-2024</t>
  </si>
  <si>
    <t>100-IP-120-2024</t>
  </si>
  <si>
    <t>100-PS-2124-2024</t>
  </si>
  <si>
    <t>100-IP-145-2024</t>
  </si>
  <si>
    <t>100-PS-2125-2024</t>
  </si>
  <si>
    <t>100-IP-143-2024</t>
  </si>
  <si>
    <t>100-PS-2146-2024</t>
  </si>
  <si>
    <t>GERENCIA ABASTECIMIENTO</t>
  </si>
  <si>
    <t>GERENCIA GENERAL</t>
  </si>
  <si>
    <t>GERENCIA AREA DE GESTIÓN HUMANA Y ACTIVOS</t>
  </si>
  <si>
    <t>GERENCIA DE AREA TECNOLOGÍA DE LA INFORMACIÓN</t>
  </si>
  <si>
    <t>GERENCIA DE UNIDAD ESTRATEGICA DE NEGOCIO DE ACUEDUCTO Y ALCANTARILLADO</t>
  </si>
  <si>
    <t>Suministro de materiales, elementos de ferreteria, herramientas y elementos afines para EMCALI EICE ESP para ser utilizados en la Unidad de Recolección de la GERENCIA DE UNIDAD ESTRATEGICA DE NEGOCIO DE ACUEDUCTO Y ALCANTARILLADO</t>
  </si>
  <si>
    <t>Suministro de reactivos marca Machery &amp; Nagel para realizar ensayos en los Laboratorios de la GERENCIA DE UNIDAD ESTRATEGICA DE NEGOCIO DE ACUEDUCTO Y ALCANTARILLADO</t>
  </si>
  <si>
    <t>Suministro de materiales, elementos de ferreteria, herramientas y elementos afines para EMCALI EICE ESP para ser utilizados en la Unidad de Atención Operativa de la GERENCIA DE UNIDAD ESTRATEGICA DE NEGOCIO DE ACUEDUCTO Y ALCANTARILLADO</t>
  </si>
  <si>
    <t>Suministro de materiales, elementos de ferreteria, herramientas y elementos afines para EMCALI EICE ESP para ser utilizados en la Unidad de Soporte Operativo de la GERENCIA DE UNIDAD ESTRATEGICA DE NEGOCIO DE ACUEDUCTO Y ALCANTARILLADO</t>
  </si>
  <si>
    <t>Suministro de materiales, elementos de ferreteria, herramientas y elementos afines para EMCALI EICE ESP para ser utilizados en la Unidad de Distribución de la GERENCIA DE UNIDAD ESTRATEGICA DE NEGOCIO DE ACUEDUCTO Y ALCANTARILLADO</t>
  </si>
  <si>
    <t>Prestación de servicios profesionales para asesoría en la ejecución de actividades administrativas, jurídicas y de asistencia legal a la Gerencia de Unidad de Negocio de Acueducto y Alcantarillado -GERENCIA DE UNIDAD ESTRATEGICA DE NEGOCIO DE ACUEDUCTO Y ALCANTARILLADO.</t>
  </si>
  <si>
    <t>Prestación de servicios profesionales de asesoria para el apoyo en la actualización y/o elaboración de diseños de optimización, reposición y/o rehabilitación de los sistemas de acueducto y alcantarillado a ser ejecutados por la GERENCIA DE UNIDAD ESTRATEGICA DE NEGOCIO DE ACUEDUCTO Y ALCANTARILLADO con recursos Plan de Inversiones 2024-2026 y otras fuentes de financiación y revisión de redes hidrosanitarias área de expansión.</t>
  </si>
  <si>
    <t>Prestación de servicios profesionales para el apoyo en la elaboración y seguimiento de fichas de Proyectos con metodología MGA a ser ejecutados por la GERENCIA DE UNIDAD ESTRATEGICA DE NEGOCIO DE ACUEDUCTO Y ALCANTARILLADO con recursos propios y otras fuentes de financiación.</t>
  </si>
  <si>
    <t>Prestación de servicios técnicos de apoyo administrativo a las áreas funcionales de instalaciones nuevas de acueducto (individuales y masivas) de la Unidad de Soporte Operativo de la GERENCIA DE UNIDAD ESTRATEGICA DE NEGOCIO DE ACUEDUCTO Y ALCANTARILLADO.</t>
  </si>
  <si>
    <t>Prestación de servicios profesionales especializados para el apoyo de las actividades de legalizacion de activos en la Unidad de Interventoria de la GERENCIA DE UNIDAD ESTRATEGICA DE NEGOCIO DE ACUEDUCTO Y ALCANTARILLADO.</t>
  </si>
  <si>
    <t>Prestación de servicios para brindar el apoyo a las actividades propias de la Unidad Control Integral Pérdidas de Agua de la GERENCIA DE UNIDAD ESTRATEGICA DE NEGOCIO DE ACUEDUCTO Y ALCANTARILLADO.</t>
  </si>
  <si>
    <t>Prestación de servicios para brindar apoyo a las actividades operativas propias y necesarias de la Unidad Control Integral Pérdidas de Agua de la GERENCIA DE UNIDAD ESTRATEGICA DE NEGOCIO DE ACUEDUCTO Y ALCANTARILLADO.</t>
  </si>
  <si>
    <t xml:space="preserve">Prestacion de servicios para brindar el apoyo a las actividades propias de la Unidad Control Integral Perdidas de Agua de la GERENCIA DE UNIDAD ESTRATEGICA DE NEGOCIO DE ACUEDUCTO Y ALCANTARILLADO.  </t>
  </si>
  <si>
    <t>Prestación de servicios profesionales para asesoría en la ejecución de actividades administrativas, jurídicas y de impacto legal, a la Gerencia de Unidad de Negocio de Acueducto y Alcantarillado - GERENCIA DE UNIDAD ESTRATEGICA DE NEGOCIO DE ACUEDUCTO Y ALCANTARILLADO.</t>
  </si>
  <si>
    <t>Prestación de servicios profesionales para asesorar la gestión integral de proyectos de inversión y estrategias de negocio de la GERENCIA DE UNIDAD ESTRATEGICA DE NEGOCIO DE ACUEDUCTO Y ALCANTARILLADO, y apoyar la sinergia con la Gerencia General y demás áreas, en esta materia.</t>
  </si>
  <si>
    <t>Prestación de servicios profesionales para asesoría en la ejecución de actividades administrativas, jurídicas y de alto impacto legal, a la Gerencia de Unidad de Negocio de Acueducto y Alcantarillado - GERENCIA DE UNIDAD ESTRATEGICA DE NEGOCIO DE ACUEDUCTO Y ALCANTARILLADO.</t>
  </si>
  <si>
    <t>Prestación de servicios profesionales de asesoría a la Gerencia de Unidad Estratégica de Negocio de Acueducto y Alcantarillado de EMCALI EICE E.S.P, para el seguimiento, coordinación, monitoreo y ejecución en la formulación del direccionamiento estratégico corporativo de la Gerencia y reportar el cumplimiento de las actividades técnicas de los frentes de trabajo en las diferentes Subgerencias y áreas de la GERENCIA DE UNIDAD ESTRATEGICA DE NEGOCIO DE ACUEDUCTO Y ALCANTARILLADO</t>
  </si>
  <si>
    <t>Prestación de servicios profesionales de asesoría para el apoyo en la actualización y/o elaboración de diseños de optimización, reposición y/o rehabilitación de los sistemas de acueducto y alcantarillado a ser ejecutados por la GERENCIA DE UNIDAD ESTRATEGICA DE NEGOCIO DE ACUEDUCTO Y ALCANTARILLADO con recursos Plan de Inversiones 2024-2026 y otras fuentes de financiación y revisión de redes hidrosanitarias área de expansión.</t>
  </si>
  <si>
    <t>Prestación de servicios profesionales para brindar apoyo a las actividades de la Unidad Comercial relativas al aseguramiento de ingresos de la GERENCIA DE UNIDAD ESTRATEGICA DE NEGOCIO DE ACUEDUCTO Y ALCANTARILLADO.</t>
  </si>
  <si>
    <t xml:space="preserve">PRESTACIÓN DE SERVICIOS PROFESIONALES ESPECIALIZADOS PARA BRINDAR APOYO A LAS ACTIVIDADES DE LA UNIDAD COMERCIAL RELATIVAS AL ASEGURAMIENTO DE INGRESOS DE LA GERENCIA DE UNIDAD ESTRATEGICA DE NEGOCIO DE ACUEDUCTO Y ALCANTARILLADO.   </t>
  </si>
  <si>
    <t>Prestación de servicios  técnicos  para brindar apoyo a las actividades operativas propias y necesarias  de la Unidad Control Integral Pérdidas de Agua  de la GERENCIA DE UNIDAD ESTRATEGICA DE NEGOCIO DE ACUEDUCTO Y ALCANTARILLADO.</t>
  </si>
  <si>
    <t>Prestación de servicios profesionales para brindar apoyo en las actividades propias de la Unidad Control Integral Perdidas de Agua de la GERENCIA DE UNIDAD ESTRATEGICA DE NEGOCIO DE ACUEDUCTO Y ALCANTARILLADO.</t>
  </si>
  <si>
    <t>Prestación de servicios profesionales especializados para el apoyo en la ejecución de actividades administrativas, jurídicas y asistencia legal, a la Gerencia de Unidad de Negocio de Acueducto y Alcantarillado - GERENCIA DE UNIDAD ESTRATEGICA DE NEGOCIO DE ACUEDUCTO Y ALCANTARILLADO.</t>
  </si>
  <si>
    <t>Prestación de servicios  tecnicos  para brindar apoyo a las actividades adminisrativas propias y necesarias  de la Unidad Control Integral Pérdidas de Agua  de la GERENCIA DE UNIDAD ESTRATEGICA DE NEGOCIO DE ACUEDUCTO Y ALCANTARILLADO.</t>
  </si>
  <si>
    <t>Prestación de servicios para brindar apoyo a las actividades adminisrativas propias y necesarias  de la Unidad Control Integral Pérdidas de Agua  de la GERENCIA DE UNIDAD ESTRATEGICA DE NEGOCIO DE ACUEDUCTO Y ALCANTARILLADO.</t>
  </si>
  <si>
    <t>Prestación de servicios profesionales, como asesor comercial, para brindar apoyo a las actividades propias de la Unidad Comercial de la Subgerencia de Gestion Comercial de la GERENCIA DE UNIDAD ESTRATEGICA DE NEGOCIO DE ACUEDUCTO Y ALCANTARILLADO.</t>
  </si>
  <si>
    <t>Prestación de servicios profesionales especializados, como asesor comercial, para brindar apoyo a las actividades propias de la Unidad Comercial de la Subgerencia de Gestion Comercial de la GERENCIA DE UNIDAD ESTRATEGICA DE NEGOCIO DE ACUEDUCTO Y ALCANTARILLADO.</t>
  </si>
  <si>
    <t>Prestación de servicios profesionales para brindar apoyo en  las actividades de marketing de las Subgerencia de Gestión Comercial de la GERENCIA DE UNIDAD ESTRATEGICA DE NEGOCIO DE ACUEDUCTO Y ALCANTARILLADO y sus unidades.</t>
  </si>
  <si>
    <t>GERENCIA DE UNIDAD ESTRATEGICA DE NEGOCIO DE ACUEDUCTO Y ALCANTARILLADO-202400008</t>
  </si>
  <si>
    <t>GERENCIA DE UNIDAD ESTRATEGICA DE NEGOCIO DE ACUEDUCTO Y ALCANTARILLADO-202400023</t>
  </si>
  <si>
    <t>GERENCIA DE UNIDAD ESTRATEGICA DE NEGOCIO DE ACUEDUCTO Y ALCANTARILLADO-202400024</t>
  </si>
  <si>
    <t>PUBLICACIÓN RESULTADOS DE GESTIÓN GERENCIA DE UNIDAD ESTRATEGICA DE NEGOCIO DE ACUEDUCTO Y ALCANTARILLADO 2023</t>
  </si>
  <si>
    <t>GERENCIA DE UNIDAD ESTRATEGICA DE NEGOCIO DE ACUEDUCTO Y ALCANTARILLADO-202400034</t>
  </si>
  <si>
    <t>GERENCIA DE UNIDAD ESTRATEGICA DE NEGOCIO DE ENERGIA</t>
  </si>
  <si>
    <t>GERENCIA DE UNIDAD ESTRATEGICA DE NEGOCIO DE TECNOLOGÍA DE LA INFORMACIÓN Y COMUNICACIONES</t>
  </si>
  <si>
    <t>GERENCIA DE AREA DE GESTIÓN COMERCIAL Y ATENCIÓN AL CLIENTE</t>
  </si>
  <si>
    <t>GERENCIA DE AREA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</si>
</sst>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_-\$* #,##0_-;&quot;-$&quot;* #,##0_-;_-\$* \-_-;_-@_-"/>
    <numFmt numFmtId="165" formatCode="&quot;$&quot;#,##0"/>
    <numFmt numFmtId="166" formatCode="_-&quot;$&quot;\ * #,##0_-;\-&quot;$&quot;\ * #,##0_-;_-&quot;$&quot;\ * &quot;-&quot;??_-;_-@_-"/>
    <numFmt numFmtId="167" formatCode="0.0%"/>
    <numFmt numFmtId="168" formatCode="&quot;$&quot;\ #,##0"/>
    <numFmt numFmtId="169" formatCode="_ &quot;$&quot;\ * #,##0_ ;_ &quot;$&quot;\ * \-#,##0_ ;_ &quot;$&quot;\ * &quot;-&quot;_ ;_ @_ "/>
    <numFmt numFmtId="170" formatCode="&quot;$&quot;\ #,##0_);[Red]\(&quot;$&quot;\ #,##0\)"/>
    <numFmt numFmtId="171" formatCode="_(&quot;$&quot;\ * #,##0_);_(&quot;$&quot;\ * \(#,##0\);_(&quot;$&quot;\ * &quot;-&quot;??_);_(@_)"/>
    <numFmt numFmtId="172" formatCode="[$-240A]d&quot; de &quot;mmmm&quot; de &quot;yyyy;@"/>
    <numFmt numFmtId="173" formatCode="_-[$$-240A]\ * #,##0_ ;_-[$$-240A]\ * \-#,##0\ ;_-[$$-240A]\ * &quot;-&quot;??_ ;_-@_ "/>
    <numFmt numFmtId="174" formatCode="_-&quot;$&quot;* #,##0.00_-;\-&quot;$&quot;* #,##0.00_-;_-&quot;$&quot;* &quot;-&quot;??_-;_-@_-"/>
    <numFmt numFmtId="175" formatCode="_(&quot;$&quot;\ * #,##0.00_);_(&quot;$&quot;\ * \(#,##0.00\);_(&quot;$&quot;\ * &quot;-&quot;??_);_(@_)"/>
    <numFmt numFmtId="176" formatCode="_(&quot;$&quot;\ * #,##0_);_(&quot;$&quot;\ * \(#,##0\);_(&quot;$&quot;\ * &quot;-&quot;_);_(@_)"/>
    <numFmt numFmtId="177" formatCode="_-[$$-240A]\ * #,##0_-;\-[$$-240A]\ * #,##0_-;_-[$$-240A]\ * &quot;-&quot;_-;_-@_-"/>
    <numFmt numFmtId="178" formatCode="_-* #,##0_-;\-* #,##0_-;_-* &quot;-&quot;??_-;_-@_-"/>
  </numFmts>
  <fonts count="21" x14ac:knownFonts="1">
    <font>
      <sz val="11"/>
      <color theme="1"/>
      <name val="Calibri"/>
      <family val="2"/>
      <scheme val="minor"/>
    </font>
    <font>
      <sz val="11"/>
      <color theme="1"/>
      <name val="Calibri"/>
      <family val="2"/>
      <scheme val="minor"/>
    </font>
    <font>
      <sz val="11"/>
      <name val="Calibri"/>
      <family val="2"/>
      <scheme val="minor"/>
    </font>
    <font>
      <sz val="11"/>
      <color rgb="FF000000"/>
      <name val="Calibri"/>
      <family val="2"/>
      <charset val="1"/>
    </font>
    <font>
      <sz val="10"/>
      <color theme="1"/>
      <name val="Calibri"/>
      <family val="2"/>
      <scheme val="minor"/>
    </font>
    <font>
      <b/>
      <sz val="9"/>
      <color indexed="81"/>
      <name val="Tahoma"/>
      <family val="2"/>
    </font>
    <font>
      <sz val="9"/>
      <color indexed="81"/>
      <name val="Tahoma"/>
      <family val="2"/>
    </font>
    <font>
      <sz val="10"/>
      <color theme="1"/>
      <name val="Arial"/>
      <family val="2"/>
    </font>
    <font>
      <sz val="10"/>
      <name val="Arial"/>
      <family val="2"/>
    </font>
    <font>
      <sz val="10"/>
      <color rgb="FF000000"/>
      <name val="Arial"/>
      <family val="2"/>
    </font>
    <font>
      <sz val="10"/>
      <color rgb="FFFF0000"/>
      <name val="Arial"/>
      <family val="2"/>
    </font>
    <font>
      <u/>
      <sz val="11"/>
      <color theme="10"/>
      <name val="Calibri"/>
      <family val="2"/>
      <scheme val="minor"/>
    </font>
    <font>
      <sz val="11"/>
      <color theme="1"/>
      <name val="Calibri"/>
      <family val="2"/>
    </font>
    <font>
      <b/>
      <sz val="10"/>
      <name val="Arial"/>
      <family val="2"/>
    </font>
    <font>
      <b/>
      <sz val="10"/>
      <color rgb="FF201F1E"/>
      <name val="Arial"/>
      <family val="2"/>
    </font>
    <font>
      <sz val="10"/>
      <color rgb="FF201F1E"/>
      <name val="Arial"/>
      <family val="2"/>
    </font>
    <font>
      <b/>
      <sz val="10"/>
      <color theme="1"/>
      <name val="Arial"/>
      <family val="2"/>
    </font>
    <font>
      <sz val="10"/>
      <color rgb="FF242424"/>
      <name val="Arial"/>
      <family val="2"/>
    </font>
    <font>
      <b/>
      <sz val="10"/>
      <color rgb="FF000000"/>
      <name val="Arial"/>
      <family val="2"/>
    </font>
    <font>
      <sz val="11"/>
      <color rgb="FF000000"/>
      <name val="Calibri"/>
      <family val="2"/>
      <scheme val="minor"/>
    </font>
    <font>
      <sz val="12"/>
      <color rgb="FF000000"/>
      <name val="Calibri"/>
      <family val="2"/>
      <scheme val="minor"/>
    </font>
  </fonts>
  <fills count="12">
    <fill>
      <patternFill patternType="none"/>
    </fill>
    <fill>
      <patternFill patternType="gray125"/>
    </fill>
    <fill>
      <patternFill patternType="solid">
        <fgColor theme="7" tint="0.59999389629810485"/>
        <bgColor rgb="FFFFFFFF"/>
      </patternFill>
    </fill>
    <fill>
      <patternFill patternType="solid">
        <fgColor theme="0"/>
        <bgColor rgb="FFF2F2F2"/>
      </patternFill>
    </fill>
    <fill>
      <patternFill patternType="solid">
        <fgColor rgb="FFFFFFFF"/>
        <bgColor rgb="FFF2F2F2"/>
      </patternFill>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FF"/>
        <bgColor indexed="64"/>
      </patternFill>
    </fill>
    <fill>
      <patternFill patternType="solid">
        <fgColor rgb="FF00FFFF"/>
        <bgColor indexed="64"/>
      </patternFill>
    </fill>
    <fill>
      <patternFill patternType="solid">
        <fgColor theme="0"/>
        <bgColor rgb="FFFFFFFF"/>
      </patternFill>
    </fill>
    <fill>
      <patternFill patternType="solid">
        <fgColor rgb="FFFFFFFF"/>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s>
  <cellStyleXfs count="11">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164" fontId="3" fillId="0" borderId="0" applyBorder="0" applyProtection="0"/>
    <xf numFmtId="0" fontId="3" fillId="0" borderId="0"/>
    <xf numFmtId="43" fontId="1" fillId="0" borderId="0" applyFont="0" applyFill="0" applyBorder="0" applyAlignment="0" applyProtection="0"/>
    <xf numFmtId="0" fontId="11" fillId="0" borderId="0" applyNumberFormat="0" applyFill="0" applyBorder="0" applyAlignment="0" applyProtection="0"/>
    <xf numFmtId="0" fontId="12" fillId="0" borderId="0"/>
    <xf numFmtId="9" fontId="8" fillId="0" borderId="0" applyFont="0" applyFill="0" applyBorder="0" applyAlignment="0" applyProtection="0"/>
    <xf numFmtId="0" fontId="1" fillId="0" borderId="0"/>
  </cellStyleXfs>
  <cellXfs count="286">
    <xf numFmtId="0" fontId="0" fillId="0" borderId="0" xfId="0"/>
    <xf numFmtId="17" fontId="7" fillId="5" borderId="1" xfId="0" applyNumberFormat="1" applyFont="1" applyFill="1" applyBorder="1" applyAlignment="1">
      <alignment horizontal="left" vertical="center"/>
    </xf>
    <xf numFmtId="167" fontId="7" fillId="5" borderId="1" xfId="3" applyNumberFormat="1" applyFont="1" applyFill="1" applyBorder="1" applyAlignment="1">
      <alignment horizontal="center" vertical="center"/>
    </xf>
    <xf numFmtId="171" fontId="7" fillId="5" borderId="1" xfId="1" applyNumberFormat="1" applyFont="1" applyFill="1" applyBorder="1" applyAlignment="1">
      <alignment horizontal="right" vertical="center"/>
    </xf>
    <xf numFmtId="0" fontId="7" fillId="5" borderId="1" xfId="0" applyFont="1" applyFill="1" applyBorder="1" applyAlignment="1">
      <alignment horizontal="center" vertical="center"/>
    </xf>
    <xf numFmtId="166" fontId="7" fillId="5" borderId="1" xfId="1" applyNumberFormat="1" applyFont="1" applyFill="1" applyBorder="1" applyAlignment="1">
      <alignment horizontal="right" vertical="center"/>
    </xf>
    <xf numFmtId="0" fontId="7" fillId="5" borderId="1" xfId="0" applyFont="1" applyFill="1" applyBorder="1" applyAlignment="1">
      <alignment vertical="center" wrapText="1"/>
    </xf>
    <xf numFmtId="0" fontId="7" fillId="5" borderId="1" xfId="0" applyFont="1" applyFill="1" applyBorder="1" applyAlignment="1">
      <alignment horizontal="left" vertical="center"/>
    </xf>
    <xf numFmtId="0" fontId="8" fillId="5" borderId="1" xfId="0" applyFont="1" applyFill="1" applyBorder="1" applyAlignment="1">
      <alignment horizontal="left" vertical="center"/>
    </xf>
    <xf numFmtId="0" fontId="7" fillId="5" borderId="1" xfId="0" applyFont="1" applyFill="1" applyBorder="1" applyAlignment="1">
      <alignment horizontal="left" vertical="center" wrapText="1"/>
    </xf>
    <xf numFmtId="3" fontId="7" fillId="5" borderId="1" xfId="0" applyNumberFormat="1" applyFont="1" applyFill="1" applyBorder="1" applyAlignment="1">
      <alignment horizontal="center" vertical="center" wrapText="1"/>
    </xf>
    <xf numFmtId="3" fontId="7" fillId="5" borderId="1" xfId="0" applyNumberFormat="1" applyFont="1" applyFill="1" applyBorder="1" applyAlignment="1">
      <alignment horizontal="center" wrapText="1"/>
    </xf>
    <xf numFmtId="0" fontId="7" fillId="5" borderId="1"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7" fillId="5" borderId="1" xfId="0" applyFont="1" applyFill="1" applyBorder="1" applyAlignment="1">
      <alignment horizontal="center" wrapText="1"/>
    </xf>
    <xf numFmtId="0" fontId="7" fillId="5" borderId="1" xfId="0" applyFont="1" applyFill="1" applyBorder="1" applyAlignment="1">
      <alignment horizontal="left" wrapText="1"/>
    </xf>
    <xf numFmtId="0" fontId="10" fillId="5" borderId="1" xfId="0" applyFont="1" applyFill="1" applyBorder="1" applyAlignment="1">
      <alignment horizontal="center" vertical="center" wrapText="1"/>
    </xf>
    <xf numFmtId="3" fontId="10" fillId="5" borderId="1" xfId="0" applyNumberFormat="1" applyFont="1" applyFill="1" applyBorder="1" applyAlignment="1">
      <alignment horizontal="center" vertical="center" wrapText="1"/>
    </xf>
    <xf numFmtId="0" fontId="10" fillId="5" borderId="1" xfId="0" applyFont="1" applyFill="1" applyBorder="1" applyAlignment="1">
      <alignment horizontal="left" vertical="center" wrapText="1"/>
    </xf>
    <xf numFmtId="0" fontId="7" fillId="5" borderId="1" xfId="0" applyFont="1" applyFill="1" applyBorder="1" applyAlignment="1">
      <alignment vertical="center"/>
    </xf>
    <xf numFmtId="171" fontId="7" fillId="5" borderId="1" xfId="1" applyNumberFormat="1" applyFont="1" applyFill="1" applyBorder="1" applyAlignment="1">
      <alignment horizontal="left" vertical="center" wrapText="1"/>
    </xf>
    <xf numFmtId="44" fontId="7" fillId="5" borderId="1" xfId="1" applyFont="1" applyFill="1" applyBorder="1" applyAlignment="1">
      <alignment horizontal="center" vertical="center" wrapText="1"/>
    </xf>
    <xf numFmtId="171" fontId="7" fillId="5" borderId="1" xfId="1" applyNumberFormat="1" applyFont="1" applyFill="1" applyBorder="1" applyAlignment="1">
      <alignment horizontal="center" vertical="center" wrapText="1"/>
    </xf>
    <xf numFmtId="171" fontId="7" fillId="5" borderId="1" xfId="1" applyNumberFormat="1" applyFont="1" applyFill="1" applyBorder="1" applyAlignment="1">
      <alignment horizontal="center" vertical="center"/>
    </xf>
    <xf numFmtId="9" fontId="7" fillId="5" borderId="1" xfId="0" applyNumberFormat="1" applyFont="1" applyFill="1" applyBorder="1" applyAlignment="1">
      <alignment horizontal="center" vertical="center"/>
    </xf>
    <xf numFmtId="171" fontId="7" fillId="5" borderId="1" xfId="1" applyNumberFormat="1" applyFont="1" applyFill="1" applyBorder="1" applyAlignment="1">
      <alignment vertical="center" wrapText="1"/>
    </xf>
    <xf numFmtId="171" fontId="7" fillId="5" borderId="1" xfId="1" applyNumberFormat="1" applyFont="1" applyFill="1" applyBorder="1" applyAlignment="1">
      <alignment vertical="center"/>
    </xf>
    <xf numFmtId="9" fontId="7" fillId="5" borderId="1" xfId="3" applyFont="1" applyFill="1" applyBorder="1" applyAlignment="1">
      <alignment horizontal="center" vertical="center"/>
    </xf>
    <xf numFmtId="0" fontId="9" fillId="5" borderId="1" xfId="0" applyFont="1" applyFill="1" applyBorder="1" applyAlignment="1">
      <alignment horizontal="left" vertical="center" wrapText="1"/>
    </xf>
    <xf numFmtId="1" fontId="7" fillId="5" borderId="1" xfId="0" applyNumberFormat="1" applyFont="1" applyFill="1" applyBorder="1" applyAlignment="1">
      <alignment horizontal="center" vertical="center"/>
    </xf>
    <xf numFmtId="0" fontId="7" fillId="5" borderId="1" xfId="0" applyFont="1" applyFill="1" applyBorder="1" applyAlignment="1">
      <alignment horizontal="center"/>
    </xf>
    <xf numFmtId="10" fontId="7" fillId="5" borderId="1" xfId="0" applyNumberFormat="1" applyFont="1" applyFill="1" applyBorder="1" applyAlignment="1">
      <alignment vertical="center"/>
    </xf>
    <xf numFmtId="0" fontId="7" fillId="5" borderId="1" xfId="0" applyFont="1" applyFill="1" applyBorder="1"/>
    <xf numFmtId="0" fontId="7" fillId="5" borderId="0" xfId="0" applyFont="1" applyFill="1"/>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5" applyFont="1" applyFill="1" applyBorder="1" applyAlignment="1">
      <alignment vertical="center"/>
    </xf>
    <xf numFmtId="14" fontId="7" fillId="0" borderId="1" xfId="0" applyNumberFormat="1" applyFont="1" applyFill="1" applyBorder="1" applyAlignment="1">
      <alignment horizontal="center" vertical="center"/>
    </xf>
    <xf numFmtId="14" fontId="8" fillId="0" borderId="1" xfId="0" applyNumberFormat="1" applyFont="1" applyFill="1" applyBorder="1" applyAlignment="1">
      <alignment horizontal="center" vertical="center"/>
    </xf>
    <xf numFmtId="167" fontId="7" fillId="0" borderId="1" xfId="3" applyNumberFormat="1" applyFont="1" applyFill="1" applyBorder="1" applyAlignment="1">
      <alignment horizontal="center" vertical="center"/>
    </xf>
    <xf numFmtId="173" fontId="7" fillId="0" borderId="1" xfId="2" applyNumberFormat="1" applyFont="1" applyFill="1" applyBorder="1" applyAlignment="1">
      <alignment horizontal="center" vertical="center"/>
    </xf>
    <xf numFmtId="173" fontId="8" fillId="0" borderId="1" xfId="2" applyNumberFormat="1" applyFont="1" applyFill="1" applyBorder="1" applyAlignment="1">
      <alignment horizontal="center" vertical="center"/>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167" fontId="7" fillId="0" borderId="1" xfId="3" applyNumberFormat="1" applyFont="1" applyBorder="1" applyAlignment="1">
      <alignment horizontal="center" vertical="center"/>
    </xf>
    <xf numFmtId="42" fontId="7" fillId="0" borderId="1" xfId="2" applyFont="1" applyBorder="1" applyAlignment="1">
      <alignment horizontal="right" vertical="center"/>
    </xf>
    <xf numFmtId="166" fontId="7" fillId="0" borderId="1" xfId="1" applyNumberFormat="1" applyFont="1" applyBorder="1" applyAlignment="1">
      <alignment horizontal="right" vertical="center"/>
    </xf>
    <xf numFmtId="166" fontId="7" fillId="0" borderId="1" xfId="1" applyNumberFormat="1" applyFont="1" applyBorder="1" applyAlignment="1">
      <alignment horizontal="center" vertical="center"/>
    </xf>
    <xf numFmtId="49" fontId="9" fillId="5" borderId="1" xfId="0" applyNumberFormat="1" applyFont="1" applyFill="1" applyBorder="1" applyAlignment="1">
      <alignment horizontal="center" vertical="center" wrapText="1"/>
    </xf>
    <xf numFmtId="0" fontId="7" fillId="5" borderId="1" xfId="7" applyFont="1" applyFill="1" applyBorder="1" applyAlignment="1">
      <alignment horizontal="center" vertical="center"/>
    </xf>
    <xf numFmtId="168" fontId="9" fillId="5" borderId="1" xfId="0" applyNumberFormat="1" applyFont="1" applyFill="1" applyBorder="1" applyAlignment="1">
      <alignment horizontal="right" vertical="center" wrapText="1"/>
    </xf>
    <xf numFmtId="14" fontId="7" fillId="5" borderId="1" xfId="0" applyNumberFormat="1" applyFont="1" applyFill="1" applyBorder="1" applyAlignment="1">
      <alignment horizontal="center" vertical="center" wrapText="1"/>
    </xf>
    <xf numFmtId="17" fontId="7" fillId="5" borderId="1" xfId="0" applyNumberFormat="1" applyFont="1" applyFill="1" applyBorder="1" applyAlignment="1">
      <alignment horizontal="center" vertical="center"/>
    </xf>
    <xf numFmtId="0" fontId="7" fillId="5" borderId="1" xfId="0" applyFont="1" applyFill="1" applyBorder="1" applyAlignment="1">
      <alignment horizontal="right" vertical="center"/>
    </xf>
    <xf numFmtId="49" fontId="9" fillId="0" borderId="1" xfId="0" applyNumberFormat="1" applyFont="1" applyBorder="1" applyAlignment="1">
      <alignment horizontal="center" vertical="center" wrapText="1"/>
    </xf>
    <xf numFmtId="167" fontId="7" fillId="9" borderId="1" xfId="3" applyNumberFormat="1" applyFont="1" applyFill="1" applyBorder="1" applyAlignment="1">
      <alignment horizontal="center" vertical="center"/>
    </xf>
    <xf numFmtId="166" fontId="7" fillId="9" borderId="1" xfId="1" applyNumberFormat="1" applyFont="1" applyFill="1" applyBorder="1" applyAlignment="1">
      <alignment horizontal="right" vertical="center"/>
    </xf>
    <xf numFmtId="0" fontId="7" fillId="0" borderId="1" xfId="0" applyFont="1" applyBorder="1" applyAlignment="1">
      <alignment horizontal="right" vertical="center"/>
    </xf>
    <xf numFmtId="168" fontId="9" fillId="0" borderId="1" xfId="0" applyNumberFormat="1" applyFont="1" applyBorder="1" applyAlignment="1">
      <alignment horizontal="right" vertical="center" wrapText="1"/>
    </xf>
    <xf numFmtId="49" fontId="7" fillId="0"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42" fontId="7" fillId="0" borderId="1" xfId="2"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vertical="center" wrapText="1"/>
    </xf>
    <xf numFmtId="14" fontId="15" fillId="0" borderId="1" xfId="0" applyNumberFormat="1" applyFont="1" applyFill="1" applyBorder="1" applyAlignment="1">
      <alignment horizontal="center" vertical="center" wrapText="1"/>
    </xf>
    <xf numFmtId="10" fontId="15" fillId="0" borderId="1" xfId="0" applyNumberFormat="1" applyFont="1" applyFill="1" applyBorder="1" applyAlignment="1">
      <alignment horizontal="center" vertical="center" wrapText="1"/>
    </xf>
    <xf numFmtId="42" fontId="15" fillId="0" borderId="1" xfId="2" applyFont="1" applyFill="1" applyBorder="1" applyAlignment="1">
      <alignment horizontal="center" vertical="center" wrapText="1"/>
    </xf>
    <xf numFmtId="42" fontId="7" fillId="0" borderId="1" xfId="0" applyNumberFormat="1" applyFont="1" applyFill="1" applyBorder="1" applyAlignment="1">
      <alignment vertical="center"/>
    </xf>
    <xf numFmtId="0" fontId="7" fillId="0" borderId="1" xfId="0" applyFont="1" applyFill="1" applyBorder="1" applyAlignment="1">
      <alignment vertical="center" wrapText="1"/>
    </xf>
    <xf numFmtId="9" fontId="15" fillId="0" borderId="1" xfId="3" applyFont="1" applyFill="1" applyBorder="1" applyAlignment="1">
      <alignment horizontal="center" vertical="center" wrapText="1"/>
    </xf>
    <xf numFmtId="0" fontId="14" fillId="0" borderId="1" xfId="0" applyFont="1" applyFill="1" applyBorder="1" applyAlignment="1">
      <alignment horizontal="center" vertical="center" wrapText="1"/>
    </xf>
    <xf numFmtId="14" fontId="15" fillId="0" borderId="1" xfId="0" applyNumberFormat="1" applyFont="1" applyFill="1" applyBorder="1" applyAlignment="1">
      <alignment vertical="center" wrapText="1"/>
    </xf>
    <xf numFmtId="49" fontId="7" fillId="0" borderId="1" xfId="0" applyNumberFormat="1" applyFont="1" applyFill="1" applyBorder="1" applyAlignment="1">
      <alignment horizontal="center" vertical="center" wrapText="1"/>
    </xf>
    <xf numFmtId="14" fontId="7" fillId="0" borderId="1" xfId="0" applyNumberFormat="1" applyFont="1" applyFill="1" applyBorder="1" applyAlignment="1">
      <alignment vertical="center" wrapText="1"/>
    </xf>
    <xf numFmtId="49" fontId="7"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xf>
    <xf numFmtId="42" fontId="7" fillId="0" borderId="1" xfId="2" applyFont="1" applyFill="1" applyBorder="1" applyAlignment="1">
      <alignment vertical="center"/>
    </xf>
    <xf numFmtId="166" fontId="7" fillId="0" borderId="1" xfId="1" applyNumberFormat="1" applyFont="1" applyFill="1" applyBorder="1" applyAlignment="1">
      <alignment horizontal="right" vertical="center"/>
    </xf>
    <xf numFmtId="14" fontId="8" fillId="0" borderId="1" xfId="0" applyNumberFormat="1" applyFont="1" applyFill="1" applyBorder="1" applyAlignment="1">
      <alignment vertical="center" wrapText="1"/>
    </xf>
    <xf numFmtId="14"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center" wrapText="1"/>
    </xf>
    <xf numFmtId="14" fontId="7" fillId="0" borderId="1" xfId="0" applyNumberFormat="1" applyFont="1" applyFill="1" applyBorder="1" applyAlignment="1">
      <alignment horizontal="center" vertical="center" wrapText="1"/>
    </xf>
    <xf numFmtId="42" fontId="7" fillId="0" borderId="1" xfId="2" applyFont="1" applyFill="1" applyBorder="1" applyAlignment="1">
      <alignment horizontal="right" vertical="center"/>
    </xf>
    <xf numFmtId="42" fontId="7" fillId="0" borderId="1" xfId="3" applyNumberFormat="1" applyFont="1" applyFill="1" applyBorder="1" applyAlignment="1">
      <alignment horizontal="right" vertical="center"/>
    </xf>
    <xf numFmtId="14" fontId="7" fillId="0" borderId="1" xfId="0" applyNumberFormat="1" applyFont="1" applyFill="1" applyBorder="1" applyAlignment="1">
      <alignment vertical="center"/>
    </xf>
    <xf numFmtId="166" fontId="7" fillId="0" borderId="1" xfId="0" applyNumberFormat="1" applyFont="1" applyFill="1" applyBorder="1" applyAlignment="1">
      <alignment vertical="center"/>
    </xf>
    <xf numFmtId="9" fontId="7" fillId="0" borderId="1" xfId="0" applyNumberFormat="1" applyFont="1" applyFill="1" applyBorder="1" applyAlignment="1">
      <alignment horizontal="center" vertical="center"/>
    </xf>
    <xf numFmtId="0" fontId="7" fillId="0" borderId="1" xfId="0" applyFont="1" applyFill="1" applyBorder="1" applyAlignment="1">
      <alignment vertical="center"/>
    </xf>
    <xf numFmtId="0" fontId="7" fillId="0" borderId="1" xfId="0" applyFont="1" applyBorder="1" applyAlignment="1">
      <alignment vertical="center" wrapText="1"/>
    </xf>
    <xf numFmtId="14" fontId="7" fillId="0" borderId="1" xfId="0" applyNumberFormat="1" applyFont="1" applyBorder="1" applyAlignment="1">
      <alignment horizontal="center" vertical="center"/>
    </xf>
    <xf numFmtId="14" fontId="7" fillId="0" borderId="1" xfId="0" applyNumberFormat="1" applyFont="1" applyBorder="1" applyAlignment="1">
      <alignment vertical="center"/>
    </xf>
    <xf numFmtId="9" fontId="7" fillId="0" borderId="1" xfId="0" applyNumberFormat="1" applyFont="1" applyBorder="1" applyAlignment="1">
      <alignment horizontal="center" vertical="center"/>
    </xf>
    <xf numFmtId="166" fontId="7" fillId="0" borderId="1" xfId="0" applyNumberFormat="1" applyFont="1" applyBorder="1" applyAlignment="1">
      <alignment vertical="center"/>
    </xf>
    <xf numFmtId="42" fontId="7" fillId="0" borderId="1" xfId="0" applyNumberFormat="1" applyFont="1" applyBorder="1" applyAlignment="1">
      <alignment vertical="center"/>
    </xf>
    <xf numFmtId="0" fontId="7" fillId="0" borderId="1" xfId="0" applyFont="1" applyBorder="1" applyAlignment="1">
      <alignment vertical="center"/>
    </xf>
    <xf numFmtId="42" fontId="7" fillId="0" borderId="1" xfId="2" applyFont="1" applyBorder="1" applyAlignment="1">
      <alignment vertical="center"/>
    </xf>
    <xf numFmtId="0" fontId="7" fillId="0" borderId="1" xfId="0" applyFont="1" applyBorder="1" applyAlignment="1">
      <alignment horizontal="center" vertical="center"/>
    </xf>
    <xf numFmtId="9" fontId="7" fillId="0" borderId="1" xfId="3" applyFont="1" applyBorder="1" applyAlignment="1">
      <alignment horizontal="center" vertical="center"/>
    </xf>
    <xf numFmtId="14" fontId="7" fillId="0" borderId="1" xfId="0" applyNumberFormat="1" applyFont="1" applyFill="1" applyBorder="1" applyAlignment="1">
      <alignment horizontal="left" vertical="center" wrapText="1"/>
    </xf>
    <xf numFmtId="174" fontId="8" fillId="0" borderId="1" xfId="0" applyNumberFormat="1" applyFont="1" applyFill="1" applyBorder="1" applyAlignment="1">
      <alignment horizontal="center" vertical="center" wrapText="1"/>
    </xf>
    <xf numFmtId="9" fontId="8" fillId="0" borderId="1" xfId="9" applyFont="1" applyFill="1" applyBorder="1" applyAlignment="1">
      <alignment vertical="center" wrapText="1"/>
    </xf>
    <xf numFmtId="44" fontId="7" fillId="0" borderId="1" xfId="0" applyNumberFormat="1" applyFont="1" applyBorder="1" applyAlignment="1">
      <alignment vertical="center"/>
    </xf>
    <xf numFmtId="42" fontId="7" fillId="0" borderId="1" xfId="2" applyFont="1" applyFill="1" applyBorder="1" applyAlignment="1">
      <alignment horizontal="center" vertical="center"/>
    </xf>
    <xf numFmtId="42" fontId="7" fillId="5" borderId="1" xfId="2" applyFont="1" applyFill="1" applyBorder="1" applyAlignment="1">
      <alignment horizontal="center" vertical="center"/>
    </xf>
    <xf numFmtId="167" fontId="7" fillId="0" borderId="1" xfId="0" applyNumberFormat="1" applyFont="1" applyBorder="1" applyAlignment="1">
      <alignment horizontal="center" vertical="center"/>
    </xf>
    <xf numFmtId="9" fontId="7" fillId="0" borderId="1" xfId="3" applyNumberFormat="1" applyFont="1" applyBorder="1" applyAlignment="1">
      <alignment horizontal="center" vertical="center"/>
    </xf>
    <xf numFmtId="0" fontId="7" fillId="0" borderId="0" xfId="0" applyFont="1"/>
    <xf numFmtId="0" fontId="8" fillId="0" borderId="0" xfId="0" applyFont="1"/>
    <xf numFmtId="0" fontId="8" fillId="0" borderId="0" xfId="0" applyFont="1" applyAlignment="1">
      <alignment vertical="center"/>
    </xf>
    <xf numFmtId="0" fontId="7" fillId="0" borderId="0" xfId="0" applyFont="1" applyAlignment="1">
      <alignment horizontal="center" vertical="center"/>
    </xf>
    <xf numFmtId="0" fontId="7" fillId="0" borderId="0" xfId="0" applyFont="1" applyBorder="1"/>
    <xf numFmtId="0" fontId="7" fillId="0" borderId="1" xfId="0" applyFont="1" applyBorder="1"/>
    <xf numFmtId="0" fontId="8" fillId="3"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7" fillId="3" borderId="1" xfId="0" applyFont="1" applyFill="1" applyBorder="1" applyAlignment="1">
      <alignment horizontal="center" vertical="center" wrapText="1"/>
    </xf>
    <xf numFmtId="42" fontId="8" fillId="5" borderId="1" xfId="2" applyFont="1" applyFill="1" applyBorder="1" applyAlignment="1">
      <alignment horizontal="center" vertical="center"/>
    </xf>
    <xf numFmtId="0" fontId="8" fillId="5" borderId="1" xfId="0" applyFont="1" applyFill="1" applyBorder="1" applyAlignment="1">
      <alignment horizontal="center" vertical="center" wrapText="1"/>
    </xf>
    <xf numFmtId="14" fontId="8" fillId="5" borderId="1" xfId="0" applyNumberFormat="1" applyFont="1" applyFill="1" applyBorder="1" applyAlignment="1">
      <alignment horizontal="center" vertical="center"/>
    </xf>
    <xf numFmtId="10" fontId="7" fillId="5" borderId="1" xfId="3" applyNumberFormat="1" applyFont="1" applyFill="1" applyBorder="1" applyAlignment="1">
      <alignment horizontal="center" vertical="center"/>
    </xf>
    <xf numFmtId="42" fontId="7" fillId="3" borderId="1" xfId="2" applyFont="1" applyFill="1" applyBorder="1" applyAlignment="1">
      <alignment horizontal="center" vertical="center" wrapText="1"/>
    </xf>
    <xf numFmtId="0" fontId="7" fillId="5" borderId="1" xfId="0" quotePrefix="1" applyFont="1" applyFill="1" applyBorder="1" applyAlignment="1">
      <alignment horizontal="center" vertical="center"/>
    </xf>
    <xf numFmtId="164" fontId="7" fillId="5" borderId="1" xfId="0" applyNumberFormat="1" applyFont="1" applyFill="1" applyBorder="1" applyAlignment="1">
      <alignment horizontal="center" vertical="center"/>
    </xf>
    <xf numFmtId="42" fontId="8" fillId="0" borderId="1" xfId="2" applyFont="1" applyFill="1" applyBorder="1" applyAlignment="1">
      <alignment horizontal="center" vertical="center" wrapText="1"/>
    </xf>
    <xf numFmtId="10" fontId="7" fillId="8" borderId="1" xfId="0" applyNumberFormat="1" applyFont="1" applyFill="1" applyBorder="1" applyAlignment="1">
      <alignment horizontal="center" vertical="center" wrapText="1"/>
    </xf>
    <xf numFmtId="170" fontId="7" fillId="8"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2" fontId="8" fillId="5" borderId="1" xfId="2"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9" fontId="7" fillId="5" borderId="1" xfId="3" applyNumberFormat="1" applyFont="1" applyFill="1" applyBorder="1" applyAlignment="1">
      <alignment horizontal="center" vertical="center"/>
    </xf>
    <xf numFmtId="168" fontId="7" fillId="0" borderId="1" xfId="0" applyNumberFormat="1" applyFont="1" applyBorder="1" applyAlignment="1">
      <alignment horizontal="center" vertical="center"/>
    </xf>
    <xf numFmtId="42" fontId="8" fillId="3" borderId="1" xfId="2" applyFont="1" applyFill="1" applyBorder="1" applyAlignment="1">
      <alignment horizontal="center" vertical="center" wrapText="1"/>
    </xf>
    <xf numFmtId="42" fontId="7" fillId="4" borderId="1" xfId="2"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6" fontId="7" fillId="3" borderId="1" xfId="2"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9" fontId="8" fillId="0" borderId="1" xfId="3" applyFont="1" applyFill="1" applyBorder="1" applyAlignment="1">
      <alignment horizontal="center" vertical="center"/>
    </xf>
    <xf numFmtId="42" fontId="7" fillId="0" borderId="1" xfId="2" applyFont="1" applyFill="1" applyBorder="1" applyAlignment="1">
      <alignment horizontal="center" vertical="center" wrapText="1"/>
    </xf>
    <xf numFmtId="164" fontId="7" fillId="0" borderId="1" xfId="0" applyNumberFormat="1" applyFont="1" applyFill="1" applyBorder="1" applyAlignment="1">
      <alignment horizontal="center" vertical="center"/>
    </xf>
    <xf numFmtId="9" fontId="7" fillId="0" borderId="1" xfId="3" applyNumberFormat="1" applyFont="1" applyFill="1" applyBorder="1" applyAlignment="1">
      <alignment horizontal="center" vertical="center"/>
    </xf>
    <xf numFmtId="42" fontId="7" fillId="5" borderId="1"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wrapText="1"/>
    </xf>
    <xf numFmtId="165" fontId="7" fillId="5" borderId="1" xfId="0" applyNumberFormat="1" applyFont="1" applyFill="1" applyBorder="1" applyAlignment="1">
      <alignment horizontal="center" vertical="center"/>
    </xf>
    <xf numFmtId="165" fontId="7" fillId="3" borderId="1" xfId="2" applyNumberFormat="1" applyFont="1" applyFill="1" applyBorder="1" applyAlignment="1">
      <alignment horizontal="center" vertical="center" wrapText="1"/>
    </xf>
    <xf numFmtId="165" fontId="8" fillId="5" borderId="1" xfId="0" applyNumberFormat="1" applyFont="1" applyFill="1" applyBorder="1" applyAlignment="1">
      <alignment horizontal="center" vertical="center"/>
    </xf>
    <xf numFmtId="165" fontId="7" fillId="0" borderId="1" xfId="2" applyNumberFormat="1" applyFont="1" applyFill="1" applyBorder="1" applyAlignment="1">
      <alignment horizontal="center" vertical="center" wrapText="1"/>
    </xf>
    <xf numFmtId="165" fontId="7" fillId="0" borderId="1" xfId="0" applyNumberFormat="1" applyFont="1" applyFill="1" applyBorder="1" applyAlignment="1">
      <alignment horizontal="center" vertical="center"/>
    </xf>
    <xf numFmtId="0" fontId="7" fillId="0" borderId="1" xfId="0" quotePrefix="1" applyFont="1" applyFill="1" applyBorder="1" applyAlignment="1">
      <alignment horizontal="center" vertical="center"/>
    </xf>
    <xf numFmtId="0" fontId="7" fillId="0" borderId="1" xfId="0" applyFont="1" applyFill="1" applyBorder="1"/>
    <xf numFmtId="0" fontId="7" fillId="0" borderId="0" xfId="0" applyFont="1" applyFill="1"/>
    <xf numFmtId="165" fontId="7" fillId="5" borderId="1" xfId="0" applyNumberFormat="1" applyFont="1" applyFill="1" applyBorder="1" applyAlignment="1">
      <alignment vertical="center"/>
    </xf>
    <xf numFmtId="42" fontId="7" fillId="0" borderId="1" xfId="2" applyFont="1" applyBorder="1" applyAlignment="1">
      <alignment horizontal="center" vertical="center"/>
    </xf>
    <xf numFmtId="42" fontId="7" fillId="0" borderId="1" xfId="0" applyNumberFormat="1" applyFont="1" applyBorder="1" applyAlignment="1">
      <alignment horizontal="center" vertical="center"/>
    </xf>
    <xf numFmtId="42" fontId="7" fillId="0" borderId="1" xfId="0" applyNumberFormat="1" applyFont="1" applyBorder="1"/>
    <xf numFmtId="166" fontId="7" fillId="0" borderId="1" xfId="1" applyNumberFormat="1" applyFont="1" applyBorder="1" applyAlignment="1">
      <alignment vertical="center"/>
    </xf>
    <xf numFmtId="42" fontId="7" fillId="0" borderId="1" xfId="2" applyFont="1" applyBorder="1"/>
    <xf numFmtId="9" fontId="7" fillId="5" borderId="1" xfId="3" applyFont="1" applyFill="1" applyBorder="1" applyAlignment="1">
      <alignment horizontal="center" vertical="center" wrapText="1"/>
    </xf>
    <xf numFmtId="172" fontId="7" fillId="5" borderId="1" xfId="0" applyNumberFormat="1" applyFont="1" applyFill="1" applyBorder="1" applyAlignment="1">
      <alignment horizontal="right" vertical="center" wrapText="1"/>
    </xf>
    <xf numFmtId="0" fontId="10" fillId="5" borderId="1" xfId="0" applyFont="1" applyFill="1" applyBorder="1" applyAlignment="1">
      <alignment vertical="center"/>
    </xf>
    <xf numFmtId="14" fontId="10" fillId="5" borderId="1" xfId="0" applyNumberFormat="1" applyFont="1" applyFill="1" applyBorder="1" applyAlignment="1">
      <alignment horizontal="right" vertical="center" wrapText="1"/>
    </xf>
    <xf numFmtId="0" fontId="10" fillId="5" borderId="1" xfId="0" applyFont="1" applyFill="1" applyBorder="1" applyAlignment="1">
      <alignment horizontal="center"/>
    </xf>
    <xf numFmtId="171" fontId="10" fillId="5" borderId="1" xfId="1" applyNumberFormat="1" applyFont="1" applyFill="1" applyBorder="1" applyAlignment="1">
      <alignment vertical="center" wrapText="1"/>
    </xf>
    <xf numFmtId="171" fontId="7" fillId="0" borderId="1" xfId="1" applyNumberFormat="1" applyFont="1" applyBorder="1" applyAlignment="1">
      <alignment horizontal="center" vertical="center"/>
    </xf>
    <xf numFmtId="0" fontId="7" fillId="5" borderId="1" xfId="8" applyFont="1" applyFill="1" applyBorder="1" applyAlignment="1">
      <alignment horizontal="left" vertical="center" wrapText="1"/>
    </xf>
    <xf numFmtId="0" fontId="7" fillId="10" borderId="1" xfId="0" applyFont="1" applyFill="1" applyBorder="1" applyAlignment="1">
      <alignment horizontal="left" vertical="center" wrapText="1"/>
    </xf>
    <xf numFmtId="14" fontId="7" fillId="5" borderId="1" xfId="0" applyNumberFormat="1" applyFont="1" applyFill="1" applyBorder="1" applyAlignment="1">
      <alignment horizontal="center" vertical="center"/>
    </xf>
    <xf numFmtId="173" fontId="7" fillId="0" borderId="1" xfId="6" applyNumberFormat="1" applyFont="1" applyBorder="1" applyAlignment="1">
      <alignment horizontal="left"/>
    </xf>
    <xf numFmtId="0" fontId="9" fillId="0" borderId="1" xfId="0" applyFont="1" applyBorder="1" applyAlignment="1">
      <alignment vertical="center" wrapText="1"/>
    </xf>
    <xf numFmtId="42" fontId="9" fillId="0" borderId="1" xfId="2" applyFont="1" applyBorder="1" applyAlignment="1">
      <alignment vertical="center"/>
    </xf>
    <xf numFmtId="44" fontId="7" fillId="0" borderId="1" xfId="1" applyFont="1" applyBorder="1" applyAlignment="1">
      <alignment horizontal="center" vertical="center"/>
    </xf>
    <xf numFmtId="10" fontId="7" fillId="0" borderId="1" xfId="3" applyNumberFormat="1" applyFont="1" applyBorder="1" applyAlignment="1">
      <alignment horizontal="center" vertical="center"/>
    </xf>
    <xf numFmtId="175"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9" fontId="9" fillId="5" borderId="1" xfId="0" applyNumberFormat="1" applyFont="1" applyFill="1" applyBorder="1" applyAlignment="1">
      <alignment horizontal="center" vertical="center"/>
    </xf>
    <xf numFmtId="42" fontId="9" fillId="0" borderId="1" xfId="2" applyFont="1" applyBorder="1" applyAlignment="1">
      <alignment horizontal="right" vertical="center"/>
    </xf>
    <xf numFmtId="0" fontId="9" fillId="0" borderId="1" xfId="0" applyFont="1" applyBorder="1" applyAlignment="1">
      <alignment horizontal="center" vertical="center"/>
    </xf>
    <xf numFmtId="9" fontId="9" fillId="0" borderId="1" xfId="0" applyNumberFormat="1" applyFont="1" applyBorder="1" applyAlignment="1">
      <alignment horizontal="center" vertical="center"/>
    </xf>
    <xf numFmtId="0" fontId="7" fillId="0" borderId="1" xfId="0" applyFont="1" applyBorder="1" applyAlignment="1">
      <alignment wrapText="1"/>
    </xf>
    <xf numFmtId="0" fontId="9" fillId="0" borderId="1" xfId="0" applyFont="1" applyBorder="1" applyAlignment="1">
      <alignment horizontal="center" vertical="center" wrapText="1"/>
    </xf>
    <xf numFmtId="10" fontId="9" fillId="0" borderId="1" xfId="0" applyNumberFormat="1" applyFont="1" applyBorder="1" applyAlignment="1">
      <alignment horizontal="center" vertical="center"/>
    </xf>
    <xf numFmtId="0" fontId="9" fillId="0" borderId="1" xfId="0" quotePrefix="1" applyFont="1" applyBorder="1" applyAlignment="1">
      <alignment horizontal="center" vertical="center"/>
    </xf>
    <xf numFmtId="44" fontId="7" fillId="0" borderId="1" xfId="1" applyFont="1" applyFill="1" applyBorder="1" applyAlignment="1">
      <alignment horizontal="center" vertical="center"/>
    </xf>
    <xf numFmtId="14" fontId="7"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168" fontId="7" fillId="0" borderId="1" xfId="0" applyNumberFormat="1" applyFont="1" applyBorder="1" applyAlignment="1">
      <alignment horizontal="center" vertical="center" wrapText="1"/>
    </xf>
    <xf numFmtId="0" fontId="7" fillId="0" borderId="1" xfId="0" quotePrefix="1" applyFont="1" applyBorder="1" applyAlignment="1">
      <alignment horizontal="center" vertical="center" wrapText="1"/>
    </xf>
    <xf numFmtId="171" fontId="7" fillId="0" borderId="1" xfId="1" applyNumberFormat="1" applyFont="1" applyBorder="1" applyAlignment="1">
      <alignment horizontal="center" vertical="center" wrapText="1"/>
    </xf>
    <xf numFmtId="3" fontId="7" fillId="0" borderId="1" xfId="0" applyNumberFormat="1" applyFont="1" applyBorder="1" applyAlignment="1">
      <alignment horizontal="center" vertical="center"/>
    </xf>
    <xf numFmtId="0" fontId="13" fillId="2" borderId="1" xfId="0" applyFont="1" applyFill="1" applyBorder="1" applyAlignment="1">
      <alignment horizontal="left" vertical="center" wrapText="1"/>
    </xf>
    <xf numFmtId="49" fontId="7" fillId="0" borderId="1" xfId="0" applyNumberFormat="1" applyFont="1" applyFill="1" applyBorder="1" applyAlignment="1">
      <alignment horizontal="left" vertical="center"/>
    </xf>
    <xf numFmtId="0" fontId="7" fillId="0" borderId="1" xfId="0" applyFont="1" applyBorder="1" applyAlignment="1">
      <alignment horizontal="left" vertical="center"/>
    </xf>
    <xf numFmtId="0" fontId="8" fillId="0" borderId="0" xfId="0" applyFont="1" applyAlignment="1">
      <alignment horizontal="left"/>
    </xf>
    <xf numFmtId="0" fontId="7" fillId="0" borderId="0" xfId="0" applyFont="1" applyAlignment="1"/>
    <xf numFmtId="0" fontId="14" fillId="2" borderId="1" xfId="0" applyFont="1" applyFill="1" applyBorder="1" applyAlignment="1">
      <alignment horizontal="center" vertical="center"/>
    </xf>
    <xf numFmtId="0" fontId="7" fillId="4" borderId="1" xfId="0" applyFont="1" applyFill="1" applyBorder="1" applyAlignment="1">
      <alignment horizontal="justify" vertical="center"/>
    </xf>
    <xf numFmtId="0" fontId="7" fillId="0" borderId="1" xfId="0" applyFont="1" applyFill="1" applyBorder="1" applyAlignment="1">
      <alignment horizontal="justify" vertical="center"/>
    </xf>
    <xf numFmtId="0" fontId="7" fillId="5" borderId="1" xfId="0" applyFont="1" applyFill="1" applyBorder="1" applyAlignment="1">
      <alignment horizontal="justify" vertical="center"/>
    </xf>
    <xf numFmtId="49" fontId="9" fillId="5" borderId="1" xfId="0" applyNumberFormat="1" applyFont="1" applyFill="1" applyBorder="1" applyAlignment="1">
      <alignment horizontal="justify" vertical="center"/>
    </xf>
    <xf numFmtId="0" fontId="9" fillId="10" borderId="1" xfId="0" applyFont="1" applyFill="1" applyBorder="1" applyAlignment="1">
      <alignment horizontal="left" vertical="center"/>
    </xf>
    <xf numFmtId="0" fontId="7" fillId="0" borderId="1" xfId="0" applyFont="1" applyFill="1" applyBorder="1" applyAlignment="1">
      <alignment horizontal="left" vertical="center"/>
    </xf>
    <xf numFmtId="0" fontId="7" fillId="0" borderId="1" xfId="0" applyFont="1" applyFill="1" applyBorder="1" applyAlignment="1">
      <alignment horizontal="left" vertical="top"/>
    </xf>
    <xf numFmtId="0" fontId="9" fillId="0" borderId="1" xfId="0" applyFont="1" applyBorder="1" applyAlignment="1">
      <alignment vertical="center"/>
    </xf>
    <xf numFmtId="9" fontId="7" fillId="5" borderId="1" xfId="0" applyNumberFormat="1" applyFont="1" applyFill="1" applyBorder="1" applyAlignment="1">
      <alignment horizontal="left" vertical="center"/>
    </xf>
    <xf numFmtId="0" fontId="17" fillId="8" borderId="1" xfId="0" applyFont="1" applyFill="1" applyBorder="1" applyAlignment="1">
      <alignment vertical="center"/>
    </xf>
    <xf numFmtId="0" fontId="7" fillId="5" borderId="1" xfId="0" applyFont="1" applyFill="1" applyBorder="1" applyAlignment="1">
      <alignment horizontal="left" vertical="top"/>
    </xf>
    <xf numFmtId="0" fontId="17" fillId="0" borderId="1" xfId="0" applyFont="1" applyBorder="1" applyAlignment="1">
      <alignment vertical="center"/>
    </xf>
    <xf numFmtId="0" fontId="9" fillId="0" borderId="1" xfId="0" applyFont="1" applyBorder="1" applyAlignment="1">
      <alignment horizontal="left" vertical="center"/>
    </xf>
    <xf numFmtId="0" fontId="7" fillId="0" borderId="1" xfId="0" applyFont="1" applyBorder="1" applyAlignment="1"/>
    <xf numFmtId="0" fontId="9" fillId="0" borderId="1" xfId="0" applyFont="1" applyBorder="1" applyAlignment="1"/>
    <xf numFmtId="0" fontId="9" fillId="0" borderId="1" xfId="0" applyFont="1" applyBorder="1" applyAlignment="1">
      <alignment horizontal="justify" vertical="center"/>
    </xf>
    <xf numFmtId="0" fontId="9" fillId="8" borderId="1" xfId="0" applyFont="1" applyFill="1" applyBorder="1" applyAlignment="1">
      <alignment horizontal="center" vertical="center" wrapText="1"/>
    </xf>
    <xf numFmtId="42" fontId="9" fillId="8" borderId="1" xfId="2" applyFont="1" applyFill="1" applyBorder="1" applyAlignment="1">
      <alignment horizontal="center" vertical="center" wrapText="1"/>
    </xf>
    <xf numFmtId="9" fontId="9" fillId="8" borderId="1" xfId="0" applyNumberFormat="1" applyFont="1" applyFill="1" applyBorder="1" applyAlignment="1">
      <alignment horizontal="center" vertical="center" wrapText="1"/>
    </xf>
    <xf numFmtId="169" fontId="7" fillId="0" borderId="1" xfId="0" applyNumberFormat="1" applyFont="1" applyBorder="1" applyAlignment="1">
      <alignment horizontal="center" vertical="center"/>
    </xf>
    <xf numFmtId="0" fontId="7" fillId="5" borderId="1" xfId="0" applyFont="1" applyFill="1" applyBorder="1" applyAlignment="1">
      <alignment horizontal="left"/>
    </xf>
    <xf numFmtId="10" fontId="7" fillId="0" borderId="1" xfId="0" applyNumberFormat="1" applyFont="1" applyBorder="1" applyAlignment="1">
      <alignment horizontal="center" vertical="center"/>
    </xf>
    <xf numFmtId="0" fontId="7" fillId="0" borderId="1" xfId="0" quotePrefix="1" applyFont="1" applyBorder="1" applyAlignment="1">
      <alignment horizontal="center" vertical="center"/>
    </xf>
    <xf numFmtId="176" fontId="7" fillId="0" borderId="1" xfId="0" applyNumberFormat="1" applyFont="1" applyBorder="1" applyAlignment="1">
      <alignment horizontal="center" vertical="center"/>
    </xf>
    <xf numFmtId="0" fontId="7" fillId="0" borderId="0" xfId="0" applyFont="1" applyBorder="1" applyAlignment="1">
      <alignment horizontal="left" vertical="center" wrapText="1"/>
    </xf>
    <xf numFmtId="0" fontId="17" fillId="0" borderId="1" xfId="0" applyFont="1" applyFill="1" applyBorder="1" applyAlignment="1">
      <alignment vertical="center"/>
    </xf>
    <xf numFmtId="0" fontId="9" fillId="11" borderId="1" xfId="0" applyFont="1" applyFill="1" applyBorder="1" applyAlignment="1">
      <alignment horizontal="left" vertical="center"/>
    </xf>
    <xf numFmtId="0" fontId="7" fillId="10" borderId="1" xfId="0" applyFont="1" applyFill="1" applyBorder="1" applyAlignment="1">
      <alignment horizontal="left" vertical="center"/>
    </xf>
    <xf numFmtId="175" fontId="7" fillId="0" borderId="0" xfId="0" applyNumberFormat="1" applyFont="1" applyBorder="1" applyAlignment="1">
      <alignment horizontal="center" vertical="center" wrapText="1"/>
    </xf>
    <xf numFmtId="0" fontId="7" fillId="0" borderId="0" xfId="0" quotePrefix="1" applyFont="1" applyBorder="1" applyAlignment="1">
      <alignment horizontal="center" vertical="center"/>
    </xf>
    <xf numFmtId="43" fontId="7" fillId="0" borderId="1" xfId="6" applyFont="1" applyBorder="1"/>
    <xf numFmtId="15" fontId="7" fillId="0" borderId="1" xfId="10" applyNumberFormat="1" applyFont="1" applyFill="1" applyBorder="1" applyAlignment="1">
      <alignment horizontal="right" vertical="center"/>
    </xf>
    <xf numFmtId="10" fontId="7" fillId="0" borderId="1" xfId="3" applyNumberFormat="1" applyFont="1" applyBorder="1"/>
    <xf numFmtId="15" fontId="7" fillId="0" borderId="1" xfId="10" applyNumberFormat="1" applyFont="1" applyFill="1" applyBorder="1" applyAlignment="1">
      <alignment horizontal="right" vertical="center" wrapText="1"/>
    </xf>
    <xf numFmtId="15" fontId="7" fillId="0" borderId="1" xfId="0" applyNumberFormat="1" applyFont="1" applyFill="1" applyBorder="1" applyAlignment="1">
      <alignment horizontal="right" vertical="center"/>
    </xf>
    <xf numFmtId="43" fontId="9" fillId="0" borderId="1" xfId="6" applyFont="1" applyFill="1" applyBorder="1" applyAlignment="1">
      <alignment horizontal="center" vertical="center" wrapText="1"/>
    </xf>
    <xf numFmtId="15" fontId="7" fillId="0" borderId="1" xfId="0" applyNumberFormat="1" applyFont="1" applyBorder="1" applyAlignment="1">
      <alignment horizontal="right" vertical="center"/>
    </xf>
    <xf numFmtId="15" fontId="7" fillId="0" borderId="1" xfId="0" applyNumberFormat="1" applyFont="1" applyBorder="1" applyAlignment="1">
      <alignment vertical="center"/>
    </xf>
    <xf numFmtId="43" fontId="8" fillId="0" borderId="1" xfId="6" applyFont="1" applyFill="1" applyBorder="1" applyAlignment="1">
      <alignment horizontal="center" vertical="center" wrapText="1"/>
    </xf>
    <xf numFmtId="15" fontId="7" fillId="0" borderId="1" xfId="0" applyNumberFormat="1" applyFont="1" applyBorder="1" applyAlignment="1">
      <alignment horizontal="right" vertical="center" wrapText="1"/>
    </xf>
    <xf numFmtId="43" fontId="9" fillId="0" borderId="1" xfId="6" applyFont="1" applyFill="1" applyBorder="1" applyAlignment="1">
      <alignment horizontal="center" vertical="center"/>
    </xf>
    <xf numFmtId="43" fontId="8" fillId="0" borderId="1" xfId="6" applyFont="1" applyFill="1" applyBorder="1" applyAlignment="1">
      <alignment horizontal="left" vertical="center"/>
    </xf>
    <xf numFmtId="43" fontId="9" fillId="0" borderId="1" xfId="6" applyFont="1" applyFill="1" applyBorder="1"/>
    <xf numFmtId="15" fontId="7" fillId="0" borderId="1" xfId="0" applyNumberFormat="1" applyFont="1" applyBorder="1"/>
    <xf numFmtId="15" fontId="7" fillId="0" borderId="1" xfId="0" applyNumberFormat="1" applyFont="1" applyFill="1" applyBorder="1" applyAlignment="1">
      <alignment horizontal="right" vertical="center" wrapText="1"/>
    </xf>
    <xf numFmtId="0" fontId="8" fillId="0" borderId="0" xfId="0" applyFont="1" applyAlignment="1">
      <alignment wrapText="1"/>
    </xf>
    <xf numFmtId="0" fontId="8" fillId="0" borderId="1" xfId="0" applyFont="1" applyBorder="1" applyAlignment="1">
      <alignment wrapText="1"/>
    </xf>
    <xf numFmtId="42" fontId="7" fillId="0" borderId="1" xfId="2" applyFont="1" applyFill="1" applyBorder="1"/>
    <xf numFmtId="49" fontId="4" fillId="0" borderId="1" xfId="0" applyNumberFormat="1" applyFont="1" applyBorder="1" applyAlignment="1">
      <alignment horizontal="center" vertical="center" wrapText="1"/>
    </xf>
    <xf numFmtId="0" fontId="7" fillId="7" borderId="1" xfId="0" applyFont="1" applyFill="1" applyBorder="1" applyAlignment="1">
      <alignment horizontal="center" vertical="center"/>
    </xf>
    <xf numFmtId="0" fontId="7" fillId="6" borderId="1" xfId="0" applyFont="1" applyFill="1" applyBorder="1" applyAlignment="1">
      <alignment horizontal="center" vertical="center"/>
    </xf>
    <xf numFmtId="0" fontId="0" fillId="3" borderId="1" xfId="0" applyFill="1" applyBorder="1" applyAlignment="1">
      <alignment horizontal="center" vertical="center" wrapText="1"/>
    </xf>
    <xf numFmtId="14" fontId="7" fillId="5" borderId="1" xfId="0" applyNumberFormat="1" applyFont="1" applyFill="1" applyBorder="1" applyAlignment="1">
      <alignment horizontal="left" vertical="center"/>
    </xf>
    <xf numFmtId="14" fontId="0" fillId="0" borderId="1" xfId="0" applyNumberFormat="1" applyBorder="1" applyAlignment="1">
      <alignment horizontal="left"/>
    </xf>
    <xf numFmtId="0" fontId="19" fillId="0" borderId="1" xfId="0" applyFont="1" applyBorder="1" applyAlignment="1">
      <alignment horizontal="center" vertical="center" wrapText="1"/>
    </xf>
    <xf numFmtId="0" fontId="20" fillId="0" borderId="1" xfId="0" applyFont="1" applyBorder="1" applyAlignment="1">
      <alignment horizontal="left" vertical="center" wrapText="1"/>
    </xf>
    <xf numFmtId="0" fontId="0" fillId="5" borderId="1" xfId="0" applyFill="1" applyBorder="1" applyAlignment="1">
      <alignment horizontal="center" vertical="center"/>
    </xf>
    <xf numFmtId="178" fontId="4" fillId="5" borderId="1" xfId="6" applyNumberFormat="1" applyFont="1" applyFill="1" applyBorder="1" applyAlignment="1">
      <alignment horizontal="center" vertical="center"/>
    </xf>
    <xf numFmtId="49" fontId="4" fillId="0" borderId="1" xfId="0" applyNumberFormat="1" applyFont="1" applyBorder="1" applyAlignment="1">
      <alignment horizontal="left" vertical="center" wrapText="1"/>
    </xf>
    <xf numFmtId="0" fontId="4" fillId="5" borderId="1" xfId="0" applyFont="1" applyFill="1" applyBorder="1" applyAlignment="1">
      <alignment vertical="center"/>
    </xf>
    <xf numFmtId="14" fontId="4" fillId="0" borderId="1" xfId="0" applyNumberFormat="1" applyFont="1" applyBorder="1" applyAlignment="1">
      <alignment horizontal="center" vertical="center" wrapText="1"/>
    </xf>
    <xf numFmtId="9" fontId="4" fillId="0" borderId="1" xfId="3" applyFont="1" applyBorder="1" applyAlignment="1">
      <alignment horizontal="center" vertical="center" wrapText="1"/>
    </xf>
    <xf numFmtId="178" fontId="4" fillId="0" borderId="1" xfId="6" applyNumberFormat="1" applyFont="1" applyBorder="1" applyAlignment="1">
      <alignment vertical="center"/>
    </xf>
    <xf numFmtId="43" fontId="4" fillId="0" borderId="1" xfId="6" applyFont="1" applyBorder="1" applyAlignment="1">
      <alignment vertical="center"/>
    </xf>
    <xf numFmtId="0" fontId="2" fillId="0" borderId="1" xfId="0" applyFont="1" applyBorder="1"/>
    <xf numFmtId="0" fontId="0" fillId="0" borderId="1" xfId="0" applyBorder="1"/>
    <xf numFmtId="0" fontId="8" fillId="5" borderId="1" xfId="0" applyFont="1" applyFill="1" applyBorder="1" applyAlignment="1">
      <alignment horizontal="justify" vertical="center"/>
    </xf>
    <xf numFmtId="14" fontId="8" fillId="0" borderId="1" xfId="0" applyNumberFormat="1" applyFont="1" applyFill="1" applyBorder="1" applyAlignment="1">
      <alignment horizontal="left" vertical="center"/>
    </xf>
    <xf numFmtId="0" fontId="17" fillId="0" borderId="1" xfId="0" applyFont="1" applyBorder="1" applyAlignment="1"/>
    <xf numFmtId="0" fontId="7" fillId="0" borderId="4" xfId="0" applyFont="1" applyBorder="1"/>
    <xf numFmtId="0" fontId="7" fillId="0" borderId="2" xfId="0" applyFont="1" applyBorder="1"/>
    <xf numFmtId="177" fontId="2" fillId="0" borderId="1" xfId="0" applyNumberFormat="1" applyFont="1" applyBorder="1"/>
    <xf numFmtId="0" fontId="2" fillId="0" borderId="1" xfId="0" applyFont="1" applyBorder="1" applyAlignment="1">
      <alignment vertical="center"/>
    </xf>
    <xf numFmtId="14" fontId="0" fillId="0" borderId="1" xfId="0" applyNumberFormat="1" applyBorder="1"/>
    <xf numFmtId="167" fontId="0" fillId="0" borderId="1" xfId="3" applyNumberFormat="1" applyFont="1" applyBorder="1" applyAlignment="1">
      <alignment horizontal="center"/>
    </xf>
    <xf numFmtId="9" fontId="0" fillId="0" borderId="1" xfId="3" applyFont="1" applyBorder="1" applyAlignment="1">
      <alignment horizontal="center" vertical="center"/>
    </xf>
    <xf numFmtId="177" fontId="0" fillId="0" borderId="1" xfId="0" applyNumberFormat="1" applyBorder="1"/>
    <xf numFmtId="9" fontId="0" fillId="0" borderId="1" xfId="0" applyNumberFormat="1" applyBorder="1"/>
    <xf numFmtId="14" fontId="0" fillId="0" borderId="1" xfId="0" applyNumberFormat="1" applyBorder="1" applyAlignment="1">
      <alignment horizontal="center" vertical="center"/>
    </xf>
    <xf numFmtId="0" fontId="0" fillId="0" borderId="1" xfId="0" applyBorder="1" applyAlignment="1">
      <alignment horizontal="center" vertical="center"/>
    </xf>
    <xf numFmtId="9" fontId="0" fillId="0" borderId="1" xfId="3" applyFont="1" applyBorder="1"/>
    <xf numFmtId="0" fontId="7" fillId="0" borderId="3" xfId="0" applyFont="1" applyBorder="1"/>
    <xf numFmtId="0" fontId="8" fillId="5" borderId="1" xfId="0" applyFont="1" applyFill="1" applyBorder="1" applyAlignment="1">
      <alignment wrapText="1"/>
    </xf>
    <xf numFmtId="0" fontId="16" fillId="0" borderId="5" xfId="0" applyFont="1" applyBorder="1" applyAlignment="1">
      <alignment horizontal="center" vertical="center"/>
    </xf>
    <xf numFmtId="0" fontId="7" fillId="0" borderId="1" xfId="0" applyFont="1" applyBorder="1" applyAlignment="1">
      <alignment horizontal="left" vertical="center" wrapText="1"/>
    </xf>
    <xf numFmtId="49" fontId="9" fillId="5" borderId="1" xfId="0" applyNumberFormat="1" applyFont="1" applyFill="1" applyBorder="1" applyAlignment="1">
      <alignment horizontal="left" vertical="center"/>
    </xf>
    <xf numFmtId="49" fontId="9" fillId="0" borderId="1" xfId="0" applyNumberFormat="1" applyFont="1" applyBorder="1" applyAlignment="1">
      <alignment horizontal="left" vertical="center"/>
    </xf>
    <xf numFmtId="0" fontId="2" fillId="0" borderId="1" xfId="0" applyFont="1" applyBorder="1" applyAlignment="1">
      <alignment horizontal="left"/>
    </xf>
    <xf numFmtId="0" fontId="2" fillId="3" borderId="1" xfId="0" applyFont="1" applyFill="1" applyBorder="1" applyAlignment="1">
      <alignment horizontal="left" vertical="center" wrapText="1"/>
    </xf>
  </cellXfs>
  <cellStyles count="11">
    <cellStyle name="Excel Built-in Currency [0] 1" xfId="4"/>
    <cellStyle name="Hipervínculo" xfId="7" builtinId="8"/>
    <cellStyle name="Millares" xfId="6" builtinId="3"/>
    <cellStyle name="Moneda" xfId="1" builtinId="4"/>
    <cellStyle name="Moneda [0]" xfId="2" builtinId="7"/>
    <cellStyle name="Normal" xfId="0" builtinId="0"/>
    <cellStyle name="Normal 2" xfId="5"/>
    <cellStyle name="Normal 439" xfId="10"/>
    <cellStyle name="Normal 8" xfId="8"/>
    <cellStyle name="Porcentaje" xfId="3" builtinId="5"/>
    <cellStyle name="Porcentaje 2" xfId="9"/>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SPUESTA%20-%20AGOST.30\ESTADO%20EJECUCI&#211;N%20CONTRATOS\FORMATO%20RENDICI&#211;N%20UAE%20JUN%2030%202023%20-%20ETH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sheetName val="Hoja2"/>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529"/>
  <sheetViews>
    <sheetView tabSelected="1" zoomScale="70" zoomScaleNormal="70" workbookViewId="0">
      <pane ySplit="2" topLeftCell="A3" activePane="bottomLeft" state="frozen"/>
      <selection pane="bottomLeft" activeCell="A1450" sqref="A1344:A1450"/>
    </sheetView>
  </sheetViews>
  <sheetFormatPr baseColWidth="10" defaultRowHeight="13.2" customHeight="1" x14ac:dyDescent="0.25"/>
  <cols>
    <col min="1" max="1" width="72.5546875" style="194" customWidth="1"/>
    <col min="2" max="2" width="84.21875" style="195" customWidth="1"/>
    <col min="3" max="3" width="23.5546875" style="109" customWidth="1"/>
    <col min="4" max="4" width="20.33203125" style="108" bestFit="1" customWidth="1"/>
    <col min="5" max="5" width="37" style="109" customWidth="1"/>
    <col min="6" max="6" width="23.88671875" style="109" customWidth="1"/>
    <col min="7" max="7" width="42.44140625" style="110" customWidth="1"/>
    <col min="8" max="8" width="21.109375" style="108" bestFit="1" customWidth="1"/>
    <col min="9" max="9" width="24.44140625" style="108" customWidth="1"/>
    <col min="10" max="10" width="18.44140625" style="111" customWidth="1"/>
    <col min="11" max="11" width="18.33203125" style="108" customWidth="1"/>
    <col min="12" max="12" width="23.88671875" style="108" customWidth="1"/>
    <col min="13" max="13" width="16.44140625" style="111" bestFit="1" customWidth="1"/>
    <col min="14" max="14" width="18.33203125" style="108" bestFit="1" customWidth="1"/>
    <col min="15" max="15" width="37.6640625" style="242" customWidth="1"/>
    <col min="16" max="16384" width="11.5546875" style="108"/>
  </cols>
  <sheetData>
    <row r="1" spans="1:15" ht="13.2" customHeight="1" x14ac:dyDescent="0.25">
      <c r="A1" s="280" t="s">
        <v>17</v>
      </c>
      <c r="B1" s="280"/>
    </row>
    <row r="2" spans="1:15" ht="13.2" customHeight="1" x14ac:dyDescent="0.25">
      <c r="A2" s="246" t="s">
        <v>18</v>
      </c>
      <c r="B2" s="246"/>
      <c r="C2" s="246"/>
      <c r="D2" s="246"/>
      <c r="E2" s="246"/>
      <c r="F2" s="246"/>
      <c r="G2" s="246"/>
      <c r="H2" s="247" t="s">
        <v>13</v>
      </c>
      <c r="I2" s="247"/>
      <c r="J2" s="247"/>
      <c r="K2" s="247"/>
      <c r="L2" s="247"/>
      <c r="M2" s="247"/>
      <c r="N2" s="247"/>
      <c r="O2" s="247"/>
    </row>
    <row r="3" spans="1:15" ht="13.2" customHeight="1" x14ac:dyDescent="0.25">
      <c r="A3" s="191" t="s">
        <v>0</v>
      </c>
      <c r="B3" s="196" t="s">
        <v>1</v>
      </c>
      <c r="C3" s="43" t="s">
        <v>2</v>
      </c>
      <c r="D3" s="44" t="s">
        <v>3</v>
      </c>
      <c r="E3" s="43" t="s">
        <v>4</v>
      </c>
      <c r="F3" s="43" t="s">
        <v>5</v>
      </c>
      <c r="G3" s="43" t="s">
        <v>6</v>
      </c>
      <c r="H3" s="44" t="s">
        <v>7</v>
      </c>
      <c r="I3" s="44" t="s">
        <v>308</v>
      </c>
      <c r="J3" s="44" t="s">
        <v>8</v>
      </c>
      <c r="K3" s="44" t="s">
        <v>9</v>
      </c>
      <c r="L3" s="44" t="s">
        <v>10</v>
      </c>
      <c r="M3" s="44" t="s">
        <v>11</v>
      </c>
      <c r="N3" s="44" t="s">
        <v>12</v>
      </c>
      <c r="O3" s="43" t="s">
        <v>13</v>
      </c>
    </row>
    <row r="4" spans="1:15" ht="13.2" customHeight="1" x14ac:dyDescent="0.25">
      <c r="A4" s="282" t="s">
        <v>5174</v>
      </c>
      <c r="B4" s="200" t="s">
        <v>1833</v>
      </c>
      <c r="C4" s="4" t="s">
        <v>1834</v>
      </c>
      <c r="D4" s="49" t="s">
        <v>1835</v>
      </c>
      <c r="E4" s="50" t="s">
        <v>1836</v>
      </c>
      <c r="F4" s="51">
        <v>26000000</v>
      </c>
      <c r="G4" s="12" t="s">
        <v>1837</v>
      </c>
      <c r="H4" s="52" t="s">
        <v>1838</v>
      </c>
      <c r="I4" s="53" t="s">
        <v>1839</v>
      </c>
      <c r="J4" s="2">
        <v>1</v>
      </c>
      <c r="K4" s="5">
        <f>+F4*J4</f>
        <v>26000000</v>
      </c>
      <c r="L4" s="5">
        <f>+F4-K4</f>
        <v>0</v>
      </c>
      <c r="M4" s="54">
        <v>0</v>
      </c>
      <c r="N4" s="5">
        <v>0</v>
      </c>
      <c r="O4" s="279"/>
    </row>
    <row r="5" spans="1:15" ht="13.2" customHeight="1" x14ac:dyDescent="0.25">
      <c r="A5" s="283" t="s">
        <v>5174</v>
      </c>
      <c r="B5" s="201" t="s">
        <v>1840</v>
      </c>
      <c r="C5" s="91" t="s">
        <v>1841</v>
      </c>
      <c r="D5" s="55" t="s">
        <v>1842</v>
      </c>
      <c r="E5" s="98" t="s">
        <v>1843</v>
      </c>
      <c r="F5" s="163">
        <v>11776800</v>
      </c>
      <c r="G5" s="164" t="s">
        <v>1844</v>
      </c>
      <c r="H5" s="91">
        <v>45315</v>
      </c>
      <c r="I5" s="91">
        <v>45504</v>
      </c>
      <c r="J5" s="56"/>
      <c r="K5" s="57">
        <f>+F5*J5</f>
        <v>0</v>
      </c>
      <c r="L5" s="57"/>
      <c r="M5" s="58">
        <v>1</v>
      </c>
      <c r="N5" s="47">
        <v>13739600</v>
      </c>
      <c r="O5" s="243"/>
    </row>
    <row r="6" spans="1:15" ht="13.2" customHeight="1" x14ac:dyDescent="0.25">
      <c r="A6" s="283" t="s">
        <v>5174</v>
      </c>
      <c r="B6" s="201" t="s">
        <v>1840</v>
      </c>
      <c r="C6" s="91" t="s">
        <v>1845</v>
      </c>
      <c r="D6" s="55" t="s">
        <v>1842</v>
      </c>
      <c r="E6" s="98" t="s">
        <v>1846</v>
      </c>
      <c r="F6" s="163">
        <v>11040960</v>
      </c>
      <c r="G6" s="9" t="s">
        <v>1847</v>
      </c>
      <c r="H6" s="91">
        <v>45315</v>
      </c>
      <c r="I6" s="91">
        <v>45504</v>
      </c>
      <c r="J6" s="56"/>
      <c r="K6" s="57">
        <f>+F6*J6</f>
        <v>0</v>
      </c>
      <c r="L6" s="57"/>
      <c r="M6" s="58">
        <v>1</v>
      </c>
      <c r="N6" s="47">
        <v>12881120</v>
      </c>
      <c r="O6" s="243"/>
    </row>
    <row r="7" spans="1:15" ht="13.2" customHeight="1" x14ac:dyDescent="0.25">
      <c r="A7" s="283" t="s">
        <v>5174</v>
      </c>
      <c r="B7" s="201" t="s">
        <v>1848</v>
      </c>
      <c r="C7" s="91" t="s">
        <v>1849</v>
      </c>
      <c r="D7" s="55" t="s">
        <v>1842</v>
      </c>
      <c r="E7" s="98" t="s">
        <v>1850</v>
      </c>
      <c r="F7" s="163">
        <v>36000000</v>
      </c>
      <c r="G7" s="9" t="s">
        <v>1851</v>
      </c>
      <c r="H7" s="91">
        <v>45315</v>
      </c>
      <c r="I7" s="91">
        <v>45488</v>
      </c>
      <c r="J7" s="56">
        <v>1</v>
      </c>
      <c r="K7" s="57">
        <f>+F7*J7</f>
        <v>36000000</v>
      </c>
      <c r="L7" s="57">
        <f>+F7-K7</f>
        <v>0</v>
      </c>
      <c r="M7" s="58"/>
      <c r="N7" s="47"/>
      <c r="O7" s="243"/>
    </row>
    <row r="8" spans="1:15" ht="13.2" customHeight="1" x14ac:dyDescent="0.25">
      <c r="A8" s="283" t="s">
        <v>5174</v>
      </c>
      <c r="B8" s="201" t="s">
        <v>1852</v>
      </c>
      <c r="C8" s="91" t="s">
        <v>1853</v>
      </c>
      <c r="D8" s="55" t="s">
        <v>1842</v>
      </c>
      <c r="E8" s="98" t="s">
        <v>1854</v>
      </c>
      <c r="F8" s="163">
        <v>23553600</v>
      </c>
      <c r="G8" s="9" t="s">
        <v>1855</v>
      </c>
      <c r="H8" s="91">
        <v>45315</v>
      </c>
      <c r="I8" s="91">
        <v>45488</v>
      </c>
      <c r="J8" s="56">
        <v>1</v>
      </c>
      <c r="K8" s="57">
        <f>+F8*J8</f>
        <v>23553600</v>
      </c>
      <c r="L8" s="57">
        <f>+F8-K8</f>
        <v>0</v>
      </c>
      <c r="M8" s="58"/>
      <c r="N8" s="47"/>
      <c r="O8" s="243"/>
    </row>
    <row r="9" spans="1:15" ht="13.2" customHeight="1" x14ac:dyDescent="0.25">
      <c r="A9" s="283" t="s">
        <v>5174</v>
      </c>
      <c r="B9" s="224" t="s">
        <v>1856</v>
      </c>
      <c r="C9" s="91" t="s">
        <v>1857</v>
      </c>
      <c r="D9" s="55" t="s">
        <v>1842</v>
      </c>
      <c r="E9" s="98" t="s">
        <v>1858</v>
      </c>
      <c r="F9" s="163">
        <v>187450000</v>
      </c>
      <c r="G9" s="164" t="s">
        <v>1859</v>
      </c>
      <c r="H9" s="91">
        <v>45320</v>
      </c>
      <c r="I9" s="91">
        <v>45657</v>
      </c>
      <c r="J9" s="56"/>
      <c r="K9" s="57">
        <f>+F9*J9</f>
        <v>0</v>
      </c>
      <c r="L9" s="57">
        <f>+F9-K9</f>
        <v>187450000</v>
      </c>
      <c r="M9" s="58"/>
      <c r="N9" s="47"/>
      <c r="O9" s="243"/>
    </row>
    <row r="10" spans="1:15" ht="13.2" customHeight="1" x14ac:dyDescent="0.25">
      <c r="A10" s="283" t="s">
        <v>5174</v>
      </c>
      <c r="B10" s="224" t="s">
        <v>1860</v>
      </c>
      <c r="C10" s="91" t="s">
        <v>1861</v>
      </c>
      <c r="D10" s="55" t="s">
        <v>1842</v>
      </c>
      <c r="E10" s="98" t="s">
        <v>1862</v>
      </c>
      <c r="F10" s="163">
        <v>161000000</v>
      </c>
      <c r="G10" s="9" t="s">
        <v>1863</v>
      </c>
      <c r="H10" s="91">
        <v>45317</v>
      </c>
      <c r="I10" s="91">
        <v>45657</v>
      </c>
      <c r="J10" s="56"/>
      <c r="K10" s="57">
        <f>+F10*J10</f>
        <v>0</v>
      </c>
      <c r="L10" s="57">
        <f>+F10-K10</f>
        <v>161000000</v>
      </c>
      <c r="M10" s="58"/>
      <c r="N10" s="47"/>
      <c r="O10" s="243"/>
    </row>
    <row r="11" spans="1:15" ht="13.2" customHeight="1" x14ac:dyDescent="0.25">
      <c r="A11" s="283" t="s">
        <v>5174</v>
      </c>
      <c r="B11" s="201" t="s">
        <v>1864</v>
      </c>
      <c r="C11" s="91" t="s">
        <v>1865</v>
      </c>
      <c r="D11" s="55" t="s">
        <v>1842</v>
      </c>
      <c r="E11" s="98" t="s">
        <v>1866</v>
      </c>
      <c r="F11" s="163">
        <v>40350000</v>
      </c>
      <c r="G11" s="9" t="s">
        <v>1867</v>
      </c>
      <c r="H11" s="91">
        <v>45315</v>
      </c>
      <c r="I11" s="91">
        <v>45488</v>
      </c>
      <c r="J11" s="56">
        <v>1</v>
      </c>
      <c r="K11" s="57">
        <f>+F11*J11</f>
        <v>40350000</v>
      </c>
      <c r="L11" s="57">
        <f>+F11-K11</f>
        <v>0</v>
      </c>
      <c r="M11" s="58"/>
      <c r="N11" s="47"/>
      <c r="O11" s="243"/>
    </row>
    <row r="12" spans="1:15" ht="13.2" customHeight="1" x14ac:dyDescent="0.25">
      <c r="A12" s="283" t="s">
        <v>5174</v>
      </c>
      <c r="B12" s="201" t="s">
        <v>1868</v>
      </c>
      <c r="C12" s="91" t="s">
        <v>1869</v>
      </c>
      <c r="D12" s="55" t="s">
        <v>1842</v>
      </c>
      <c r="E12" s="98" t="s">
        <v>1870</v>
      </c>
      <c r="F12" s="163">
        <v>30576000</v>
      </c>
      <c r="G12" s="9" t="s">
        <v>1871</v>
      </c>
      <c r="H12" s="91">
        <v>45315</v>
      </c>
      <c r="I12" s="91">
        <v>45488</v>
      </c>
      <c r="J12" s="56">
        <v>1</v>
      </c>
      <c r="K12" s="57">
        <f>+F12*J12</f>
        <v>30576000</v>
      </c>
      <c r="L12" s="57">
        <f>+F12-K12</f>
        <v>0</v>
      </c>
      <c r="M12" s="58"/>
      <c r="N12" s="47"/>
      <c r="O12" s="243"/>
    </row>
    <row r="13" spans="1:15" ht="13.2" customHeight="1" x14ac:dyDescent="0.25">
      <c r="A13" s="283" t="s">
        <v>5174</v>
      </c>
      <c r="B13" s="201" t="s">
        <v>1872</v>
      </c>
      <c r="C13" s="91" t="s">
        <v>1873</v>
      </c>
      <c r="D13" s="55" t="s">
        <v>1842</v>
      </c>
      <c r="E13" s="98" t="s">
        <v>1874</v>
      </c>
      <c r="F13" s="163">
        <v>23553600</v>
      </c>
      <c r="G13" s="165" t="s">
        <v>1875</v>
      </c>
      <c r="H13" s="91">
        <v>45315</v>
      </c>
      <c r="I13" s="91">
        <v>45488</v>
      </c>
      <c r="J13" s="56">
        <v>1</v>
      </c>
      <c r="K13" s="57">
        <f>+F13*J13</f>
        <v>23553600</v>
      </c>
      <c r="L13" s="57">
        <f>+F13-K13</f>
        <v>0</v>
      </c>
      <c r="M13" s="58"/>
      <c r="N13" s="47"/>
      <c r="O13" s="243"/>
    </row>
    <row r="14" spans="1:15" ht="13.2" customHeight="1" x14ac:dyDescent="0.25">
      <c r="A14" s="283" t="s">
        <v>5174</v>
      </c>
      <c r="B14" s="201" t="s">
        <v>1876</v>
      </c>
      <c r="C14" s="91" t="s">
        <v>1877</v>
      </c>
      <c r="D14" s="55" t="s">
        <v>1842</v>
      </c>
      <c r="E14" s="98" t="s">
        <v>1878</v>
      </c>
      <c r="F14" s="163">
        <v>30011520</v>
      </c>
      <c r="G14" s="165" t="s">
        <v>1879</v>
      </c>
      <c r="H14" s="91">
        <v>45331</v>
      </c>
      <c r="I14" s="91">
        <v>45504</v>
      </c>
      <c r="J14" s="56"/>
      <c r="K14" s="57">
        <f>+F14*J14</f>
        <v>0</v>
      </c>
      <c r="L14" s="57">
        <f>+F14-K14</f>
        <v>30011520</v>
      </c>
      <c r="M14" s="58"/>
      <c r="N14" s="47"/>
      <c r="O14" s="243"/>
    </row>
    <row r="15" spans="1:15" ht="13.2" customHeight="1" x14ac:dyDescent="0.25">
      <c r="A15" s="283" t="s">
        <v>5174</v>
      </c>
      <c r="B15" s="201" t="s">
        <v>1880</v>
      </c>
      <c r="C15" s="91" t="s">
        <v>1881</v>
      </c>
      <c r="D15" s="55" t="s">
        <v>1842</v>
      </c>
      <c r="E15" s="98" t="s">
        <v>1882</v>
      </c>
      <c r="F15" s="163">
        <v>40352400</v>
      </c>
      <c r="G15" s="165" t="s">
        <v>1883</v>
      </c>
      <c r="H15" s="91">
        <v>45331</v>
      </c>
      <c r="I15" s="91">
        <v>45504</v>
      </c>
      <c r="J15" s="56"/>
      <c r="K15" s="57">
        <f>+F15*J15</f>
        <v>0</v>
      </c>
      <c r="L15" s="57">
        <f>+F15-K15</f>
        <v>40352400</v>
      </c>
      <c r="M15" s="58"/>
      <c r="N15" s="47"/>
      <c r="O15" s="243"/>
    </row>
    <row r="16" spans="1:15" ht="13.2" customHeight="1" x14ac:dyDescent="0.25">
      <c r="A16" s="283" t="s">
        <v>5174</v>
      </c>
      <c r="B16" s="201" t="s">
        <v>1884</v>
      </c>
      <c r="C16" s="91" t="s">
        <v>1885</v>
      </c>
      <c r="D16" s="55" t="s">
        <v>1842</v>
      </c>
      <c r="E16" s="98" t="s">
        <v>1886</v>
      </c>
      <c r="F16" s="163">
        <v>42000000</v>
      </c>
      <c r="G16" s="165" t="s">
        <v>1887</v>
      </c>
      <c r="H16" s="91">
        <v>45331</v>
      </c>
      <c r="I16" s="91">
        <v>45504</v>
      </c>
      <c r="J16" s="56"/>
      <c r="K16" s="57">
        <f>+F16*J16</f>
        <v>0</v>
      </c>
      <c r="L16" s="57">
        <f>+F16-K16</f>
        <v>42000000</v>
      </c>
      <c r="M16" s="58"/>
      <c r="N16" s="47"/>
      <c r="O16" s="243"/>
    </row>
    <row r="17" spans="1:15" ht="13.2" customHeight="1" x14ac:dyDescent="0.25">
      <c r="A17" s="283" t="s">
        <v>5174</v>
      </c>
      <c r="B17" s="201" t="s">
        <v>1888</v>
      </c>
      <c r="C17" s="91" t="s">
        <v>1889</v>
      </c>
      <c r="D17" s="55" t="s">
        <v>1842</v>
      </c>
      <c r="E17" s="98" t="s">
        <v>1890</v>
      </c>
      <c r="F17" s="163">
        <v>8685600</v>
      </c>
      <c r="G17" s="165" t="s">
        <v>1891</v>
      </c>
      <c r="H17" s="91">
        <v>45335</v>
      </c>
      <c r="I17" s="91">
        <v>45412</v>
      </c>
      <c r="J17" s="56"/>
      <c r="K17" s="57">
        <f>+F17*J17</f>
        <v>0</v>
      </c>
      <c r="L17" s="57">
        <f>+F17-K17</f>
        <v>8685600</v>
      </c>
      <c r="M17" s="58">
        <v>1</v>
      </c>
      <c r="N17" s="47">
        <v>8685600</v>
      </c>
      <c r="O17" s="243"/>
    </row>
    <row r="18" spans="1:15" ht="13.2" customHeight="1" x14ac:dyDescent="0.25">
      <c r="A18" s="283" t="s">
        <v>5174</v>
      </c>
      <c r="B18" s="201" t="s">
        <v>1892</v>
      </c>
      <c r="C18" s="166" t="s">
        <v>1893</v>
      </c>
      <c r="D18" s="55" t="s">
        <v>1842</v>
      </c>
      <c r="E18" s="98" t="s">
        <v>1894</v>
      </c>
      <c r="F18" s="163">
        <v>11671742</v>
      </c>
      <c r="G18" s="165" t="s">
        <v>1895</v>
      </c>
      <c r="H18" s="91">
        <v>45331</v>
      </c>
      <c r="I18" s="91">
        <v>45382</v>
      </c>
      <c r="J18" s="56"/>
      <c r="K18" s="57">
        <f>+F18*J18</f>
        <v>0</v>
      </c>
      <c r="L18" s="57">
        <f>+F18-K18</f>
        <v>11671742</v>
      </c>
      <c r="M18" s="58">
        <v>1</v>
      </c>
      <c r="N18" s="47">
        <v>23343484</v>
      </c>
      <c r="O18" s="243"/>
    </row>
    <row r="19" spans="1:15" ht="13.2" customHeight="1" x14ac:dyDescent="0.25">
      <c r="A19" s="283" t="s">
        <v>5174</v>
      </c>
      <c r="B19" s="201" t="s">
        <v>1892</v>
      </c>
      <c r="C19" s="166" t="s">
        <v>1896</v>
      </c>
      <c r="D19" s="55" t="s">
        <v>1842</v>
      </c>
      <c r="E19" s="98" t="s">
        <v>1897</v>
      </c>
      <c r="F19" s="163">
        <v>9858000</v>
      </c>
      <c r="G19" s="165" t="s">
        <v>1898</v>
      </c>
      <c r="H19" s="91">
        <v>45331</v>
      </c>
      <c r="I19" s="91">
        <v>45412</v>
      </c>
      <c r="J19" s="56"/>
      <c r="K19" s="57">
        <f>+F19*J19</f>
        <v>0</v>
      </c>
      <c r="L19" s="57">
        <f>+F19-K19</f>
        <v>9858000</v>
      </c>
      <c r="M19" s="58">
        <v>1</v>
      </c>
      <c r="N19" s="47">
        <v>9858000</v>
      </c>
      <c r="O19" s="243"/>
    </row>
    <row r="20" spans="1:15" ht="13.2" customHeight="1" x14ac:dyDescent="0.25">
      <c r="A20" s="283" t="s">
        <v>5174</v>
      </c>
      <c r="B20" s="201" t="s">
        <v>1892</v>
      </c>
      <c r="C20" s="166" t="s">
        <v>1899</v>
      </c>
      <c r="D20" s="55" t="s">
        <v>1842</v>
      </c>
      <c r="E20" s="98" t="s">
        <v>1900</v>
      </c>
      <c r="F20" s="163">
        <v>6645886</v>
      </c>
      <c r="G20" s="165" t="s">
        <v>1901</v>
      </c>
      <c r="H20" s="91">
        <v>45331</v>
      </c>
      <c r="I20" s="91">
        <v>45382</v>
      </c>
      <c r="J20" s="56"/>
      <c r="K20" s="57">
        <f>+F20*J20</f>
        <v>0</v>
      </c>
      <c r="L20" s="57">
        <f>+F20-K20</f>
        <v>6645886</v>
      </c>
      <c r="M20" s="58">
        <v>1</v>
      </c>
      <c r="N20" s="47">
        <v>13291772</v>
      </c>
      <c r="O20" s="243"/>
    </row>
    <row r="21" spans="1:15" ht="13.2" customHeight="1" x14ac:dyDescent="0.25">
      <c r="A21" s="283" t="s">
        <v>5174</v>
      </c>
      <c r="B21" s="201" t="s">
        <v>1848</v>
      </c>
      <c r="C21" s="166" t="s">
        <v>1902</v>
      </c>
      <c r="D21" s="55" t="s">
        <v>1842</v>
      </c>
      <c r="E21" s="98" t="s">
        <v>1903</v>
      </c>
      <c r="F21" s="163">
        <v>27283200</v>
      </c>
      <c r="G21" s="165" t="s">
        <v>1904</v>
      </c>
      <c r="H21" s="91">
        <v>45331</v>
      </c>
      <c r="I21" s="91">
        <v>45504</v>
      </c>
      <c r="J21" s="56"/>
      <c r="K21" s="57">
        <f>+F21*J21</f>
        <v>0</v>
      </c>
      <c r="L21" s="57">
        <f>+F21-K21</f>
        <v>27283200</v>
      </c>
      <c r="M21" s="58"/>
      <c r="N21" s="47"/>
      <c r="O21" s="243"/>
    </row>
    <row r="22" spans="1:15" ht="13.2" customHeight="1" x14ac:dyDescent="0.25">
      <c r="A22" s="283" t="s">
        <v>5174</v>
      </c>
      <c r="B22" s="201" t="s">
        <v>1888</v>
      </c>
      <c r="C22" s="166" t="s">
        <v>1905</v>
      </c>
      <c r="D22" s="55" t="s">
        <v>1842</v>
      </c>
      <c r="E22" s="98" t="s">
        <v>1906</v>
      </c>
      <c r="F22" s="163">
        <v>8685600</v>
      </c>
      <c r="G22" s="165" t="s">
        <v>1907</v>
      </c>
      <c r="H22" s="91">
        <v>45334</v>
      </c>
      <c r="I22" s="91">
        <v>45412</v>
      </c>
      <c r="J22" s="56"/>
      <c r="K22" s="57">
        <f>+F22*J22</f>
        <v>0</v>
      </c>
      <c r="L22" s="57">
        <f>+F22-K22</f>
        <v>8685600</v>
      </c>
      <c r="M22" s="58">
        <v>1</v>
      </c>
      <c r="N22" s="47">
        <v>8685600</v>
      </c>
      <c r="O22" s="243"/>
    </row>
    <row r="23" spans="1:15" ht="13.2" customHeight="1" x14ac:dyDescent="0.25">
      <c r="A23" s="283" t="s">
        <v>5174</v>
      </c>
      <c r="B23" s="201" t="s">
        <v>1908</v>
      </c>
      <c r="C23" s="166" t="s">
        <v>1909</v>
      </c>
      <c r="D23" s="55" t="s">
        <v>1842</v>
      </c>
      <c r="E23" s="98" t="s">
        <v>1910</v>
      </c>
      <c r="F23" s="163">
        <v>11600000</v>
      </c>
      <c r="G23" s="165" t="s">
        <v>1911</v>
      </c>
      <c r="H23" s="91">
        <v>45331</v>
      </c>
      <c r="I23" s="91">
        <v>45382</v>
      </c>
      <c r="J23" s="56"/>
      <c r="K23" s="57">
        <f>+F23*J23</f>
        <v>0</v>
      </c>
      <c r="L23" s="57">
        <f>+F23-K23</f>
        <v>11600000</v>
      </c>
      <c r="M23" s="58">
        <v>1</v>
      </c>
      <c r="N23" s="47">
        <v>23200000</v>
      </c>
      <c r="O23" s="243"/>
    </row>
    <row r="24" spans="1:15" ht="13.2" customHeight="1" x14ac:dyDescent="0.25">
      <c r="A24" s="283" t="s">
        <v>5174</v>
      </c>
      <c r="B24" s="201" t="s">
        <v>1912</v>
      </c>
      <c r="C24" s="166" t="s">
        <v>1913</v>
      </c>
      <c r="D24" s="55" t="s">
        <v>1842</v>
      </c>
      <c r="E24" s="98" t="s">
        <v>1914</v>
      </c>
      <c r="F24" s="163">
        <v>17371200</v>
      </c>
      <c r="G24" s="165" t="s">
        <v>1915</v>
      </c>
      <c r="H24" s="91">
        <v>45335</v>
      </c>
      <c r="I24" s="91">
        <v>45504</v>
      </c>
      <c r="J24" s="56"/>
      <c r="K24" s="57">
        <f>+F24*J24</f>
        <v>0</v>
      </c>
      <c r="L24" s="57">
        <f>+F24-K24</f>
        <v>17371200</v>
      </c>
      <c r="M24" s="58"/>
      <c r="N24" s="47"/>
      <c r="O24" s="243"/>
    </row>
    <row r="25" spans="1:15" ht="13.2" customHeight="1" x14ac:dyDescent="0.25">
      <c r="A25" s="283" t="s">
        <v>5174</v>
      </c>
      <c r="B25" s="201" t="s">
        <v>1916</v>
      </c>
      <c r="C25" s="166" t="s">
        <v>1917</v>
      </c>
      <c r="D25" s="55" t="s">
        <v>1842</v>
      </c>
      <c r="E25" s="98" t="s">
        <v>1918</v>
      </c>
      <c r="F25" s="163">
        <v>19500000</v>
      </c>
      <c r="G25" s="165" t="s">
        <v>1919</v>
      </c>
      <c r="H25" s="91">
        <v>45332</v>
      </c>
      <c r="I25" s="91">
        <v>45412</v>
      </c>
      <c r="J25" s="56">
        <v>1</v>
      </c>
      <c r="K25" s="57">
        <f>+F25*J25</f>
        <v>19500000</v>
      </c>
      <c r="L25" s="57">
        <f>+F25-K25</f>
        <v>0</v>
      </c>
      <c r="M25" s="58"/>
      <c r="N25" s="47"/>
      <c r="O25" s="243"/>
    </row>
    <row r="26" spans="1:15" ht="13.2" customHeight="1" x14ac:dyDescent="0.25">
      <c r="A26" s="283" t="s">
        <v>5174</v>
      </c>
      <c r="B26" s="201" t="s">
        <v>1920</v>
      </c>
      <c r="C26" s="166" t="s">
        <v>1921</v>
      </c>
      <c r="D26" s="55" t="s">
        <v>1842</v>
      </c>
      <c r="E26" s="98" t="s">
        <v>1922</v>
      </c>
      <c r="F26" s="163">
        <v>7851200</v>
      </c>
      <c r="G26" s="165" t="s">
        <v>1923</v>
      </c>
      <c r="H26" s="91">
        <v>45342</v>
      </c>
      <c r="I26" s="91">
        <v>45382</v>
      </c>
      <c r="J26" s="56"/>
      <c r="K26" s="57">
        <f>+F26*J26</f>
        <v>0</v>
      </c>
      <c r="L26" s="57">
        <f>+F26-K26</f>
        <v>7851200</v>
      </c>
      <c r="M26" s="58">
        <v>1</v>
      </c>
      <c r="N26" s="47">
        <v>15702400</v>
      </c>
      <c r="O26" s="243"/>
    </row>
    <row r="27" spans="1:15" ht="13.2" customHeight="1" x14ac:dyDescent="0.25">
      <c r="A27" s="283" t="s">
        <v>5174</v>
      </c>
      <c r="B27" s="223" t="s">
        <v>1920</v>
      </c>
      <c r="C27" s="166" t="s">
        <v>1924</v>
      </c>
      <c r="D27" s="55" t="s">
        <v>1842</v>
      </c>
      <c r="E27" s="98" t="s">
        <v>1925</v>
      </c>
      <c r="F27" s="163">
        <v>32565120</v>
      </c>
      <c r="G27" s="165" t="s">
        <v>1926</v>
      </c>
      <c r="H27" s="91">
        <v>45342</v>
      </c>
      <c r="I27" s="91">
        <v>45504</v>
      </c>
      <c r="J27" s="56"/>
      <c r="K27" s="57">
        <f>+F27*J27</f>
        <v>0</v>
      </c>
      <c r="L27" s="57">
        <f>+F27-K27</f>
        <v>32565120</v>
      </c>
      <c r="M27" s="58"/>
      <c r="N27" s="47"/>
      <c r="O27" s="243"/>
    </row>
    <row r="28" spans="1:15" ht="13.2" customHeight="1" x14ac:dyDescent="0.25">
      <c r="A28" s="283" t="s">
        <v>5174</v>
      </c>
      <c r="B28" s="223" t="s">
        <v>1920</v>
      </c>
      <c r="C28" s="166" t="s">
        <v>1927</v>
      </c>
      <c r="D28" s="55" t="s">
        <v>1842</v>
      </c>
      <c r="E28" s="98" t="s">
        <v>1928</v>
      </c>
      <c r="F28" s="163">
        <v>27283200</v>
      </c>
      <c r="G28" s="165" t="s">
        <v>1929</v>
      </c>
      <c r="H28" s="91">
        <v>45342</v>
      </c>
      <c r="I28" s="91">
        <v>45504</v>
      </c>
      <c r="J28" s="56"/>
      <c r="K28" s="57">
        <f>+F28*J28</f>
        <v>0</v>
      </c>
      <c r="L28" s="57">
        <f>+F28-K28</f>
        <v>27283200</v>
      </c>
      <c r="M28" s="58"/>
      <c r="N28" s="47"/>
      <c r="O28" s="243"/>
    </row>
    <row r="29" spans="1:15" ht="13.2" customHeight="1" x14ac:dyDescent="0.25">
      <c r="A29" s="283" t="s">
        <v>5174</v>
      </c>
      <c r="B29" s="223" t="s">
        <v>1930</v>
      </c>
      <c r="C29" s="166" t="s">
        <v>1931</v>
      </c>
      <c r="D29" s="55" t="s">
        <v>1842</v>
      </c>
      <c r="E29" s="98" t="s">
        <v>1932</v>
      </c>
      <c r="F29" s="163">
        <v>19488000</v>
      </c>
      <c r="G29" s="165" t="s">
        <v>1933</v>
      </c>
      <c r="H29" s="91">
        <v>45342</v>
      </c>
      <c r="I29" s="91">
        <v>45504</v>
      </c>
      <c r="J29" s="56"/>
      <c r="K29" s="57">
        <f>+F29*J29</f>
        <v>0</v>
      </c>
      <c r="L29" s="57">
        <f>+F29-K29</f>
        <v>19488000</v>
      </c>
      <c r="M29" s="58"/>
      <c r="N29" s="47"/>
      <c r="O29" s="243"/>
    </row>
    <row r="30" spans="1:15" ht="13.2" customHeight="1" x14ac:dyDescent="0.25">
      <c r="A30" s="283" t="s">
        <v>5174</v>
      </c>
      <c r="B30" s="223" t="s">
        <v>1920</v>
      </c>
      <c r="C30" s="166" t="s">
        <v>1934</v>
      </c>
      <c r="D30" s="55" t="s">
        <v>1842</v>
      </c>
      <c r="E30" s="98" t="s">
        <v>1935</v>
      </c>
      <c r="F30" s="163">
        <v>27283200</v>
      </c>
      <c r="G30" s="165" t="s">
        <v>1936</v>
      </c>
      <c r="H30" s="91">
        <v>45342</v>
      </c>
      <c r="I30" s="91">
        <v>45504</v>
      </c>
      <c r="J30" s="56"/>
      <c r="K30" s="57">
        <f>+F30*J30</f>
        <v>0</v>
      </c>
      <c r="L30" s="57">
        <f>+F30-K30</f>
        <v>27283200</v>
      </c>
      <c r="M30" s="58"/>
      <c r="N30" s="47"/>
      <c r="O30" s="243"/>
    </row>
    <row r="31" spans="1:15" ht="13.2" customHeight="1" x14ac:dyDescent="0.25">
      <c r="A31" s="283" t="s">
        <v>5174</v>
      </c>
      <c r="B31" s="223" t="s">
        <v>1937</v>
      </c>
      <c r="C31" s="166" t="s">
        <v>1938</v>
      </c>
      <c r="D31" s="55" t="s">
        <v>1842</v>
      </c>
      <c r="E31" s="98" t="s">
        <v>1939</v>
      </c>
      <c r="F31" s="163">
        <v>198000000</v>
      </c>
      <c r="G31" s="165" t="s">
        <v>1940</v>
      </c>
      <c r="H31" s="91">
        <v>45338</v>
      </c>
      <c r="I31" s="91">
        <v>45657</v>
      </c>
      <c r="J31" s="56"/>
      <c r="K31" s="57">
        <f>+F31*J31</f>
        <v>0</v>
      </c>
      <c r="L31" s="57">
        <f>+F31-K31</f>
        <v>198000000</v>
      </c>
      <c r="M31" s="58"/>
      <c r="N31" s="47"/>
      <c r="O31" s="243"/>
    </row>
    <row r="32" spans="1:15" ht="13.2" customHeight="1" x14ac:dyDescent="0.25">
      <c r="A32" s="283" t="s">
        <v>5174</v>
      </c>
      <c r="B32" s="223" t="s">
        <v>1848</v>
      </c>
      <c r="C32" s="166" t="s">
        <v>1941</v>
      </c>
      <c r="D32" s="55" t="s">
        <v>1842</v>
      </c>
      <c r="E32" s="98" t="s">
        <v>1942</v>
      </c>
      <c r="F32" s="163">
        <v>9094400</v>
      </c>
      <c r="G32" s="165" t="s">
        <v>1943</v>
      </c>
      <c r="H32" s="91">
        <v>45342</v>
      </c>
      <c r="I32" s="91">
        <v>45382</v>
      </c>
      <c r="J32" s="56"/>
      <c r="K32" s="57">
        <f>+F32*J32</f>
        <v>0</v>
      </c>
      <c r="L32" s="57">
        <f>+F32-K32</f>
        <v>9094400</v>
      </c>
      <c r="M32" s="58">
        <v>1</v>
      </c>
      <c r="N32" s="47">
        <v>18188800</v>
      </c>
      <c r="O32" s="243"/>
    </row>
    <row r="33" spans="1:16" ht="13.2" customHeight="1" x14ac:dyDescent="0.25">
      <c r="A33" s="283" t="s">
        <v>5174</v>
      </c>
      <c r="B33" s="7" t="s">
        <v>1944</v>
      </c>
      <c r="C33" s="166" t="s">
        <v>1945</v>
      </c>
      <c r="D33" s="55" t="s">
        <v>1842</v>
      </c>
      <c r="E33" s="98" t="s">
        <v>1946</v>
      </c>
      <c r="F33" s="23">
        <v>9094400</v>
      </c>
      <c r="G33" s="7" t="s">
        <v>1947</v>
      </c>
      <c r="H33" s="166">
        <v>45356</v>
      </c>
      <c r="I33" s="91">
        <v>45382</v>
      </c>
      <c r="J33" s="56"/>
      <c r="K33" s="57">
        <f>+F33*J33</f>
        <v>0</v>
      </c>
      <c r="L33" s="57">
        <f>+F33-K33</f>
        <v>9094400</v>
      </c>
      <c r="M33" s="58">
        <v>1</v>
      </c>
      <c r="N33" s="47">
        <v>18188800</v>
      </c>
      <c r="O33" s="243"/>
    </row>
    <row r="34" spans="1:16" ht="13.2" customHeight="1" x14ac:dyDescent="0.25">
      <c r="A34" s="283" t="s">
        <v>5174</v>
      </c>
      <c r="B34" s="7" t="s">
        <v>1920</v>
      </c>
      <c r="C34" s="166" t="s">
        <v>1948</v>
      </c>
      <c r="D34" s="55" t="s">
        <v>1842</v>
      </c>
      <c r="E34" s="98" t="s">
        <v>1949</v>
      </c>
      <c r="F34" s="23">
        <v>25009600</v>
      </c>
      <c r="G34" s="9" t="s">
        <v>1950</v>
      </c>
      <c r="H34" s="166">
        <v>45356</v>
      </c>
      <c r="I34" s="91">
        <v>45504</v>
      </c>
      <c r="J34" s="56"/>
      <c r="K34" s="57">
        <f>+F34*J34</f>
        <v>0</v>
      </c>
      <c r="L34" s="57">
        <f>+F34-K34</f>
        <v>25009600</v>
      </c>
      <c r="M34" s="58"/>
      <c r="N34" s="47"/>
      <c r="O34" s="243"/>
    </row>
    <row r="35" spans="1:16" ht="13.2" customHeight="1" x14ac:dyDescent="0.25">
      <c r="A35" s="283" t="s">
        <v>5174</v>
      </c>
      <c r="B35" s="201" t="s">
        <v>1930</v>
      </c>
      <c r="C35" s="166" t="s">
        <v>1951</v>
      </c>
      <c r="D35" s="55" t="s">
        <v>1842</v>
      </c>
      <c r="E35" s="98" t="s">
        <v>1952</v>
      </c>
      <c r="F35" s="23">
        <v>20241760</v>
      </c>
      <c r="G35" s="9" t="s">
        <v>1953</v>
      </c>
      <c r="H35" s="166">
        <v>45356</v>
      </c>
      <c r="I35" s="91">
        <v>45504</v>
      </c>
      <c r="J35" s="56"/>
      <c r="K35" s="57">
        <f>+F35*J35</f>
        <v>0</v>
      </c>
      <c r="L35" s="57">
        <f>+F35-K35</f>
        <v>20241760</v>
      </c>
      <c r="M35" s="58"/>
      <c r="N35" s="47"/>
      <c r="O35" s="243"/>
    </row>
    <row r="36" spans="1:16" ht="13.2" customHeight="1" x14ac:dyDescent="0.25">
      <c r="A36" s="283" t="s">
        <v>5174</v>
      </c>
      <c r="B36" s="201" t="s">
        <v>1848</v>
      </c>
      <c r="C36" s="166" t="s">
        <v>1954</v>
      </c>
      <c r="D36" s="55" t="s">
        <v>1842</v>
      </c>
      <c r="E36" s="98" t="s">
        <v>1955</v>
      </c>
      <c r="F36" s="23">
        <v>33627000</v>
      </c>
      <c r="G36" s="9" t="s">
        <v>1956</v>
      </c>
      <c r="H36" s="166">
        <v>45362</v>
      </c>
      <c r="I36" s="91">
        <v>45504</v>
      </c>
      <c r="J36" s="56"/>
      <c r="K36" s="57">
        <f>+F36*J36</f>
        <v>0</v>
      </c>
      <c r="L36" s="57">
        <f>+F36-K36</f>
        <v>33627000</v>
      </c>
      <c r="M36" s="58"/>
      <c r="N36" s="47"/>
      <c r="O36" s="243"/>
    </row>
    <row r="37" spans="1:16" ht="13.2" customHeight="1" x14ac:dyDescent="0.25">
      <c r="A37" s="283" t="s">
        <v>5174</v>
      </c>
      <c r="B37" s="201" t="s">
        <v>1920</v>
      </c>
      <c r="C37" s="166" t="s">
        <v>1957</v>
      </c>
      <c r="D37" s="55" t="s">
        <v>1842</v>
      </c>
      <c r="E37" s="98" t="s">
        <v>1958</v>
      </c>
      <c r="F37" s="23">
        <v>67254000</v>
      </c>
      <c r="G37" s="9" t="s">
        <v>1959</v>
      </c>
      <c r="H37" s="166">
        <v>45366</v>
      </c>
      <c r="I37" s="91">
        <v>45657</v>
      </c>
      <c r="J37" s="56"/>
      <c r="K37" s="57">
        <f>+F37*J37</f>
        <v>0</v>
      </c>
      <c r="L37" s="57">
        <f>+F37-K37</f>
        <v>67254000</v>
      </c>
      <c r="M37" s="58"/>
      <c r="N37" s="47"/>
      <c r="O37" s="243"/>
    </row>
    <row r="38" spans="1:16" ht="13.2" customHeight="1" x14ac:dyDescent="0.25">
      <c r="A38" s="283" t="s">
        <v>5174</v>
      </c>
      <c r="B38" s="201" t="s">
        <v>1960</v>
      </c>
      <c r="C38" s="166" t="s">
        <v>1961</v>
      </c>
      <c r="D38" s="55" t="s">
        <v>1842</v>
      </c>
      <c r="E38" s="98" t="s">
        <v>1962</v>
      </c>
      <c r="F38" s="23">
        <v>16240000</v>
      </c>
      <c r="G38" s="9" t="s">
        <v>1963</v>
      </c>
      <c r="H38" s="166">
        <v>45366</v>
      </c>
      <c r="I38" s="91">
        <v>45504</v>
      </c>
      <c r="J38" s="56"/>
      <c r="K38" s="57">
        <f>+F38*J38</f>
        <v>0</v>
      </c>
      <c r="L38" s="57">
        <f>+F38-K38</f>
        <v>16240000</v>
      </c>
      <c r="M38" s="58"/>
      <c r="N38" s="47"/>
      <c r="O38" s="243"/>
    </row>
    <row r="39" spans="1:16" ht="13.2" customHeight="1" x14ac:dyDescent="0.25">
      <c r="A39" s="283" t="s">
        <v>5174</v>
      </c>
      <c r="B39" s="201" t="s">
        <v>1920</v>
      </c>
      <c r="C39" s="166" t="s">
        <v>1964</v>
      </c>
      <c r="D39" s="55" t="s">
        <v>1842</v>
      </c>
      <c r="E39" s="98" t="s">
        <v>1965</v>
      </c>
      <c r="F39" s="23">
        <v>24423840</v>
      </c>
      <c r="G39" s="9" t="s">
        <v>1966</v>
      </c>
      <c r="H39" s="166">
        <v>45384</v>
      </c>
      <c r="I39" s="91">
        <v>45504</v>
      </c>
      <c r="J39" s="56"/>
      <c r="K39" s="57">
        <f>+F39*J39</f>
        <v>0</v>
      </c>
      <c r="L39" s="57">
        <f>+F39-K39</f>
        <v>24423840</v>
      </c>
      <c r="M39" s="58"/>
      <c r="N39" s="47"/>
      <c r="O39" s="243"/>
    </row>
    <row r="40" spans="1:16" ht="13.2" customHeight="1" x14ac:dyDescent="0.25">
      <c r="A40" s="283" t="s">
        <v>5174</v>
      </c>
      <c r="B40" s="201" t="s">
        <v>1967</v>
      </c>
      <c r="C40" s="166" t="s">
        <v>1968</v>
      </c>
      <c r="D40" s="55" t="s">
        <v>1842</v>
      </c>
      <c r="E40" s="98" t="s">
        <v>1969</v>
      </c>
      <c r="F40" s="23">
        <v>24423840</v>
      </c>
      <c r="G40" s="9" t="s">
        <v>1970</v>
      </c>
      <c r="H40" s="166">
        <v>45384</v>
      </c>
      <c r="I40" s="91">
        <v>45504</v>
      </c>
      <c r="J40" s="56"/>
      <c r="K40" s="57">
        <f>+F40*J40</f>
        <v>0</v>
      </c>
      <c r="L40" s="57">
        <f>+F40-K40</f>
        <v>24423840</v>
      </c>
      <c r="M40" s="58"/>
      <c r="N40" s="47"/>
      <c r="O40" s="243"/>
    </row>
    <row r="41" spans="1:16" s="150" customFormat="1" ht="13.2" customHeight="1" x14ac:dyDescent="0.25">
      <c r="A41" s="283" t="s">
        <v>5174</v>
      </c>
      <c r="B41" s="201" t="s">
        <v>1967</v>
      </c>
      <c r="C41" s="166" t="s">
        <v>1971</v>
      </c>
      <c r="D41" s="55" t="s">
        <v>1842</v>
      </c>
      <c r="E41" s="98" t="s">
        <v>1972</v>
      </c>
      <c r="F41" s="23">
        <v>20462400</v>
      </c>
      <c r="G41" s="9" t="s">
        <v>1973</v>
      </c>
      <c r="H41" s="166">
        <v>45384</v>
      </c>
      <c r="I41" s="91">
        <v>45504</v>
      </c>
      <c r="J41" s="56"/>
      <c r="K41" s="57">
        <f>+F41*J41</f>
        <v>0</v>
      </c>
      <c r="L41" s="57">
        <f>+F41-K41</f>
        <v>20462400</v>
      </c>
      <c r="M41" s="58"/>
      <c r="N41" s="47"/>
      <c r="O41" s="243"/>
      <c r="P41" s="108"/>
    </row>
    <row r="42" spans="1:16" ht="13.2" customHeight="1" x14ac:dyDescent="0.25">
      <c r="A42" s="283" t="s">
        <v>5174</v>
      </c>
      <c r="B42" s="201" t="s">
        <v>1920</v>
      </c>
      <c r="C42" s="166" t="s">
        <v>1974</v>
      </c>
      <c r="D42" s="55" t="s">
        <v>1842</v>
      </c>
      <c r="E42" s="98" t="s">
        <v>1975</v>
      </c>
      <c r="F42" s="23">
        <v>22750000</v>
      </c>
      <c r="G42" s="9" t="s">
        <v>1976</v>
      </c>
      <c r="H42" s="166">
        <v>45401</v>
      </c>
      <c r="I42" s="91">
        <v>45504</v>
      </c>
      <c r="J42" s="56"/>
      <c r="K42" s="57">
        <f>+F42*J42</f>
        <v>0</v>
      </c>
      <c r="L42" s="57">
        <f>+F42-K42</f>
        <v>22750000</v>
      </c>
      <c r="M42" s="58"/>
      <c r="N42" s="47"/>
      <c r="O42" s="243"/>
    </row>
    <row r="43" spans="1:16" ht="13.2" customHeight="1" x14ac:dyDescent="0.25">
      <c r="A43" s="283" t="s">
        <v>5174</v>
      </c>
      <c r="B43" s="201" t="s">
        <v>1920</v>
      </c>
      <c r="C43" s="166" t="s">
        <v>1977</v>
      </c>
      <c r="D43" s="55" t="s">
        <v>1842</v>
      </c>
      <c r="E43" s="98" t="s">
        <v>1978</v>
      </c>
      <c r="F43" s="23">
        <v>22750000</v>
      </c>
      <c r="G43" s="9" t="s">
        <v>1979</v>
      </c>
      <c r="H43" s="166">
        <v>45401</v>
      </c>
      <c r="I43" s="91">
        <v>45504</v>
      </c>
      <c r="J43" s="56"/>
      <c r="K43" s="57">
        <f>+F43*J43</f>
        <v>0</v>
      </c>
      <c r="L43" s="57">
        <f>+F43-K43</f>
        <v>22750000</v>
      </c>
      <c r="M43" s="58"/>
      <c r="N43" s="47"/>
      <c r="O43" s="243"/>
    </row>
    <row r="44" spans="1:16" ht="13.2" customHeight="1" x14ac:dyDescent="0.25">
      <c r="A44" s="283" t="s">
        <v>5174</v>
      </c>
      <c r="B44" s="201" t="s">
        <v>1920</v>
      </c>
      <c r="C44" s="166" t="s">
        <v>1974</v>
      </c>
      <c r="D44" s="55" t="s">
        <v>1842</v>
      </c>
      <c r="E44" s="98" t="s">
        <v>1980</v>
      </c>
      <c r="F44" s="23">
        <v>22750000</v>
      </c>
      <c r="G44" s="9" t="s">
        <v>1981</v>
      </c>
      <c r="H44" s="166">
        <v>45401</v>
      </c>
      <c r="I44" s="91">
        <v>45504</v>
      </c>
      <c r="J44" s="56"/>
      <c r="K44" s="57">
        <f>+F44*J44</f>
        <v>0</v>
      </c>
      <c r="L44" s="57">
        <f>+F44-K44</f>
        <v>22750000</v>
      </c>
      <c r="M44" s="58"/>
      <c r="N44" s="47"/>
      <c r="O44" s="243"/>
    </row>
    <row r="45" spans="1:16" ht="13.2" customHeight="1" x14ac:dyDescent="0.25">
      <c r="A45" s="283" t="s">
        <v>5174</v>
      </c>
      <c r="B45" s="201" t="s">
        <v>1982</v>
      </c>
      <c r="C45" s="166" t="s">
        <v>1983</v>
      </c>
      <c r="D45" s="55" t="s">
        <v>1842</v>
      </c>
      <c r="E45" s="98" t="s">
        <v>1984</v>
      </c>
      <c r="F45" s="23">
        <v>18000000</v>
      </c>
      <c r="G45" s="9" t="s">
        <v>1985</v>
      </c>
      <c r="H45" s="166">
        <v>45428</v>
      </c>
      <c r="I45" s="91">
        <v>45504</v>
      </c>
      <c r="J45" s="56"/>
      <c r="K45" s="57">
        <f>+F45*J45</f>
        <v>0</v>
      </c>
      <c r="L45" s="57">
        <f>+F45-K45</f>
        <v>18000000</v>
      </c>
      <c r="M45" s="58"/>
      <c r="N45" s="47"/>
      <c r="O45" s="243"/>
    </row>
    <row r="46" spans="1:16" ht="13.2" customHeight="1" x14ac:dyDescent="0.25">
      <c r="A46" s="283" t="s">
        <v>5174</v>
      </c>
      <c r="B46" s="201" t="s">
        <v>1982</v>
      </c>
      <c r="C46" s="166" t="s">
        <v>1986</v>
      </c>
      <c r="D46" s="55" t="s">
        <v>1842</v>
      </c>
      <c r="E46" s="98" t="s">
        <v>1987</v>
      </c>
      <c r="F46" s="59">
        <v>15000000</v>
      </c>
      <c r="G46" s="9" t="s">
        <v>1988</v>
      </c>
      <c r="H46" s="166">
        <v>45428</v>
      </c>
      <c r="I46" s="91">
        <v>45504</v>
      </c>
      <c r="J46" s="56"/>
      <c r="K46" s="57">
        <f>+F46*J46</f>
        <v>0</v>
      </c>
      <c r="L46" s="57">
        <f>+F46-K46</f>
        <v>15000000</v>
      </c>
      <c r="M46" s="58"/>
      <c r="N46" s="47"/>
      <c r="O46" s="243"/>
    </row>
    <row r="47" spans="1:16" ht="13.2" customHeight="1" x14ac:dyDescent="0.25">
      <c r="A47" s="283" t="s">
        <v>5174</v>
      </c>
      <c r="B47" s="201" t="s">
        <v>1982</v>
      </c>
      <c r="C47" s="166" t="s">
        <v>1989</v>
      </c>
      <c r="D47" s="55" t="s">
        <v>1842</v>
      </c>
      <c r="E47" s="98" t="s">
        <v>1990</v>
      </c>
      <c r="F47" s="59">
        <v>18000000</v>
      </c>
      <c r="G47" s="9" t="s">
        <v>1991</v>
      </c>
      <c r="H47" s="166">
        <v>45419</v>
      </c>
      <c r="I47" s="91">
        <v>45504</v>
      </c>
      <c r="J47" s="56"/>
      <c r="K47" s="57">
        <f>+F47*J47</f>
        <v>0</v>
      </c>
      <c r="L47" s="57">
        <f>+F47-K47</f>
        <v>18000000</v>
      </c>
      <c r="M47" s="58"/>
      <c r="N47" s="47"/>
      <c r="O47" s="243"/>
    </row>
    <row r="48" spans="1:16" ht="13.2" customHeight="1" x14ac:dyDescent="0.25">
      <c r="A48" s="283" t="s">
        <v>5174</v>
      </c>
      <c r="B48" s="201" t="s">
        <v>1992</v>
      </c>
      <c r="C48" s="166" t="s">
        <v>1993</v>
      </c>
      <c r="D48" s="55" t="s">
        <v>1842</v>
      </c>
      <c r="E48" s="98" t="s">
        <v>1994</v>
      </c>
      <c r="F48" s="59">
        <v>34287000</v>
      </c>
      <c r="G48" s="9" t="s">
        <v>1995</v>
      </c>
      <c r="H48" s="166">
        <v>45436</v>
      </c>
      <c r="I48" s="91">
        <v>45504</v>
      </c>
      <c r="J48" s="56"/>
      <c r="K48" s="57">
        <f>+F48*J48</f>
        <v>0</v>
      </c>
      <c r="L48" s="57">
        <f>+F48-K48</f>
        <v>34287000</v>
      </c>
      <c r="M48" s="58"/>
      <c r="N48" s="47"/>
      <c r="O48" s="243"/>
    </row>
    <row r="49" spans="1:15" ht="13.2" customHeight="1" x14ac:dyDescent="0.25">
      <c r="A49" s="283" t="s">
        <v>5174</v>
      </c>
      <c r="B49" s="201" t="s">
        <v>1982</v>
      </c>
      <c r="C49" s="166" t="s">
        <v>1996</v>
      </c>
      <c r="D49" s="55" t="s">
        <v>1842</v>
      </c>
      <c r="E49" s="98" t="s">
        <v>1997</v>
      </c>
      <c r="F49" s="59">
        <v>20176200</v>
      </c>
      <c r="G49" s="9" t="s">
        <v>1998</v>
      </c>
      <c r="H49" s="52">
        <v>45420</v>
      </c>
      <c r="I49" s="91">
        <v>45504</v>
      </c>
      <c r="J49" s="56"/>
      <c r="K49" s="57">
        <f>+F49*J49</f>
        <v>0</v>
      </c>
      <c r="L49" s="57">
        <f>+F49-K49</f>
        <v>20176200</v>
      </c>
      <c r="M49" s="58"/>
      <c r="N49" s="47"/>
      <c r="O49" s="243"/>
    </row>
    <row r="50" spans="1:15" ht="13.2" customHeight="1" x14ac:dyDescent="0.25">
      <c r="A50" s="283" t="s">
        <v>5174</v>
      </c>
      <c r="B50" s="202" t="s">
        <v>2211</v>
      </c>
      <c r="C50" s="35" t="s">
        <v>2212</v>
      </c>
      <c r="D50" s="74" t="s">
        <v>2213</v>
      </c>
      <c r="E50" s="35" t="s">
        <v>2214</v>
      </c>
      <c r="F50" s="63">
        <v>4296151955</v>
      </c>
      <c r="G50" s="61" t="s">
        <v>2215</v>
      </c>
      <c r="H50" s="75">
        <v>44503</v>
      </c>
      <c r="I50" s="66">
        <v>45382</v>
      </c>
      <c r="J50" s="67">
        <v>0.87</v>
      </c>
      <c r="K50" s="68">
        <v>4783465135</v>
      </c>
      <c r="L50" s="69">
        <v>709287229</v>
      </c>
      <c r="M50" s="62">
        <v>3</v>
      </c>
      <c r="N50" s="68">
        <v>1196600409</v>
      </c>
      <c r="O50" s="75" t="s">
        <v>2216</v>
      </c>
    </row>
    <row r="51" spans="1:15" ht="13.2" customHeight="1" x14ac:dyDescent="0.25">
      <c r="A51" s="283" t="s">
        <v>5174</v>
      </c>
      <c r="B51" s="207" t="s">
        <v>2384</v>
      </c>
      <c r="C51" s="4" t="s">
        <v>2385</v>
      </c>
      <c r="D51" s="74" t="s">
        <v>2213</v>
      </c>
      <c r="E51" s="35" t="s">
        <v>2386</v>
      </c>
      <c r="F51" s="105">
        <v>29999995</v>
      </c>
      <c r="G51" s="76" t="s">
        <v>2387</v>
      </c>
      <c r="H51" s="83">
        <v>45479</v>
      </c>
      <c r="I51" s="83">
        <v>45478</v>
      </c>
      <c r="J51" s="96"/>
      <c r="K51" s="96"/>
      <c r="L51" s="97">
        <v>0</v>
      </c>
      <c r="M51" s="96"/>
      <c r="N51" s="97">
        <v>0</v>
      </c>
      <c r="O51" s="6" t="s">
        <v>2388</v>
      </c>
    </row>
    <row r="52" spans="1:15" ht="13.2" customHeight="1" x14ac:dyDescent="0.25">
      <c r="A52" s="193" t="s">
        <v>5176</v>
      </c>
      <c r="B52" s="193" t="s">
        <v>2443</v>
      </c>
      <c r="C52" s="98" t="s">
        <v>2444</v>
      </c>
      <c r="D52" s="98" t="s">
        <v>2445</v>
      </c>
      <c r="E52" s="174" t="s">
        <v>2446</v>
      </c>
      <c r="F52" s="170">
        <v>724079100</v>
      </c>
      <c r="G52" s="173" t="s">
        <v>2447</v>
      </c>
      <c r="H52" s="91">
        <v>45335</v>
      </c>
      <c r="I52" s="91">
        <v>45657</v>
      </c>
      <c r="J52" s="218">
        <f>K52/F52</f>
        <v>8.4637990517886785E-2</v>
      </c>
      <c r="K52" s="169">
        <v>61284600</v>
      </c>
      <c r="L52" s="169">
        <f>F52-K52</f>
        <v>662794500</v>
      </c>
      <c r="M52" s="219" t="s">
        <v>2448</v>
      </c>
      <c r="N52" s="172">
        <v>0</v>
      </c>
      <c r="O52" s="173" t="s">
        <v>2449</v>
      </c>
    </row>
    <row r="53" spans="1:15" ht="13.2" customHeight="1" x14ac:dyDescent="0.25">
      <c r="A53" s="193" t="s">
        <v>5176</v>
      </c>
      <c r="B53" s="193" t="s">
        <v>2450</v>
      </c>
      <c r="C53" s="98" t="s">
        <v>2451</v>
      </c>
      <c r="D53" s="98" t="s">
        <v>2445</v>
      </c>
      <c r="E53" s="174" t="s">
        <v>2452</v>
      </c>
      <c r="F53" s="170">
        <v>56282201</v>
      </c>
      <c r="G53" s="35" t="s">
        <v>2453</v>
      </c>
      <c r="H53" s="91">
        <v>45367</v>
      </c>
      <c r="I53" s="91">
        <v>45657</v>
      </c>
      <c r="J53" s="171">
        <f>K53/F53</f>
        <v>0.17767606494280491</v>
      </c>
      <c r="K53" s="170">
        <v>10000000</v>
      </c>
      <c r="L53" s="172">
        <f>F53-K53</f>
        <v>46282201</v>
      </c>
      <c r="M53" s="219" t="s">
        <v>2448</v>
      </c>
      <c r="N53" s="172">
        <v>0</v>
      </c>
      <c r="O53" s="173" t="s">
        <v>2454</v>
      </c>
    </row>
    <row r="54" spans="1:15" ht="13.2" customHeight="1" x14ac:dyDescent="0.25">
      <c r="A54" s="193" t="s">
        <v>5176</v>
      </c>
      <c r="B54" s="193" t="s">
        <v>2455</v>
      </c>
      <c r="C54" s="98" t="s">
        <v>2456</v>
      </c>
      <c r="D54" s="98" t="s">
        <v>2457</v>
      </c>
      <c r="E54" s="174" t="s">
        <v>2458</v>
      </c>
      <c r="F54" s="170">
        <v>600000000</v>
      </c>
      <c r="G54" s="35" t="s">
        <v>2459</v>
      </c>
      <c r="H54" s="91">
        <v>45369</v>
      </c>
      <c r="I54" s="91">
        <v>45430</v>
      </c>
      <c r="J54" s="171">
        <f>K54/F54</f>
        <v>0.98766832500000001</v>
      </c>
      <c r="K54" s="170">
        <v>592600995</v>
      </c>
      <c r="L54" s="172">
        <f>F54-K54</f>
        <v>7399005</v>
      </c>
      <c r="M54" s="219" t="s">
        <v>2448</v>
      </c>
      <c r="N54" s="172">
        <v>0</v>
      </c>
      <c r="O54" s="173" t="s">
        <v>2460</v>
      </c>
    </row>
    <row r="55" spans="1:15" ht="13.2" customHeight="1" x14ac:dyDescent="0.25">
      <c r="A55" s="193" t="s">
        <v>5176</v>
      </c>
      <c r="B55" s="193" t="s">
        <v>2461</v>
      </c>
      <c r="C55" s="98" t="s">
        <v>2462</v>
      </c>
      <c r="D55" s="98" t="s">
        <v>2457</v>
      </c>
      <c r="E55" s="174" t="s">
        <v>2463</v>
      </c>
      <c r="F55" s="170">
        <v>157008600</v>
      </c>
      <c r="G55" s="35" t="s">
        <v>2464</v>
      </c>
      <c r="H55" s="91">
        <v>45406</v>
      </c>
      <c r="I55" s="91">
        <v>45657</v>
      </c>
      <c r="J55" s="175">
        <v>0.41</v>
      </c>
      <c r="K55" s="169">
        <v>12495000</v>
      </c>
      <c r="L55" s="176">
        <v>158931421</v>
      </c>
      <c r="M55" s="177">
        <v>1</v>
      </c>
      <c r="N55" s="176">
        <v>46988841</v>
      </c>
      <c r="O55" s="173" t="s">
        <v>2465</v>
      </c>
    </row>
    <row r="56" spans="1:15" ht="13.2" customHeight="1" x14ac:dyDescent="0.25">
      <c r="A56" s="193" t="s">
        <v>5176</v>
      </c>
      <c r="B56" s="193" t="s">
        <v>2467</v>
      </c>
      <c r="C56" s="98" t="s">
        <v>2468</v>
      </c>
      <c r="D56" s="98" t="s">
        <v>2445</v>
      </c>
      <c r="E56" s="174" t="s">
        <v>2469</v>
      </c>
      <c r="F56" s="170">
        <v>636974038</v>
      </c>
      <c r="G56" s="35" t="s">
        <v>2470</v>
      </c>
      <c r="H56" s="91">
        <v>45406</v>
      </c>
      <c r="I56" s="91">
        <v>45657</v>
      </c>
      <c r="J56" s="175">
        <v>0.27</v>
      </c>
      <c r="K56" s="169">
        <v>0</v>
      </c>
      <c r="L56" s="176">
        <f>F56-K56</f>
        <v>636974038</v>
      </c>
      <c r="M56" s="177">
        <v>0</v>
      </c>
      <c r="N56" s="176">
        <v>0</v>
      </c>
      <c r="O56" s="173" t="s">
        <v>2471</v>
      </c>
    </row>
    <row r="57" spans="1:15" ht="13.2" customHeight="1" x14ac:dyDescent="0.25">
      <c r="A57" s="193" t="s">
        <v>5176</v>
      </c>
      <c r="B57" s="193" t="s">
        <v>2472</v>
      </c>
      <c r="C57" s="98" t="s">
        <v>2473</v>
      </c>
      <c r="D57" s="98" t="s">
        <v>2445</v>
      </c>
      <c r="E57" s="174" t="s">
        <v>2474</v>
      </c>
      <c r="F57" s="170">
        <v>282320477</v>
      </c>
      <c r="G57" s="35" t="s">
        <v>2475</v>
      </c>
      <c r="H57" s="91">
        <v>45420</v>
      </c>
      <c r="I57" s="91">
        <v>45657</v>
      </c>
      <c r="J57" s="178">
        <f>N57/F57</f>
        <v>0</v>
      </c>
      <c r="K57" s="169">
        <v>0</v>
      </c>
      <c r="L57" s="170">
        <v>282320477</v>
      </c>
      <c r="M57" s="177">
        <v>0</v>
      </c>
      <c r="N57" s="176">
        <v>0</v>
      </c>
      <c r="O57" s="173" t="s">
        <v>2476</v>
      </c>
    </row>
    <row r="58" spans="1:15" ht="13.2" customHeight="1" x14ac:dyDescent="0.25">
      <c r="A58" s="193" t="s">
        <v>5176</v>
      </c>
      <c r="B58" s="210" t="s">
        <v>2478</v>
      </c>
      <c r="C58" s="98" t="s">
        <v>2479</v>
      </c>
      <c r="D58" s="98" t="s">
        <v>2445</v>
      </c>
      <c r="E58" s="174" t="s">
        <v>2480</v>
      </c>
      <c r="F58" s="170">
        <v>335797274</v>
      </c>
      <c r="G58" s="180" t="s">
        <v>2481</v>
      </c>
      <c r="H58" s="91">
        <v>45422</v>
      </c>
      <c r="I58" s="91">
        <v>45657</v>
      </c>
      <c r="J58" s="181">
        <v>0.183337229831115</v>
      </c>
      <c r="K58" s="169">
        <v>0</v>
      </c>
      <c r="L58" s="176">
        <v>274233132</v>
      </c>
      <c r="M58" s="177">
        <v>1</v>
      </c>
      <c r="N58" s="176">
        <v>0</v>
      </c>
      <c r="O58" s="173" t="s">
        <v>2482</v>
      </c>
    </row>
    <row r="59" spans="1:15" ht="13.2" customHeight="1" x14ac:dyDescent="0.25">
      <c r="A59" s="193" t="s">
        <v>5176</v>
      </c>
      <c r="B59" s="193" t="s">
        <v>2483</v>
      </c>
      <c r="C59" s="98" t="s">
        <v>2484</v>
      </c>
      <c r="D59" s="98" t="s">
        <v>2445</v>
      </c>
      <c r="E59" s="174" t="s">
        <v>2485</v>
      </c>
      <c r="F59" s="170">
        <v>800000000</v>
      </c>
      <c r="G59" s="180" t="s">
        <v>2486</v>
      </c>
      <c r="H59" s="91">
        <v>45426</v>
      </c>
      <c r="I59" s="91">
        <v>45657</v>
      </c>
      <c r="J59" s="93">
        <v>0.2</v>
      </c>
      <c r="K59" s="169">
        <v>0</v>
      </c>
      <c r="L59" s="220">
        <f>F59-K59</f>
        <v>800000000</v>
      </c>
      <c r="M59" s="182" t="s">
        <v>2448</v>
      </c>
      <c r="N59" s="176">
        <v>0</v>
      </c>
      <c r="O59" s="173" t="s">
        <v>2487</v>
      </c>
    </row>
    <row r="60" spans="1:15" ht="13.2" customHeight="1" x14ac:dyDescent="0.25">
      <c r="A60" s="193" t="s">
        <v>5176</v>
      </c>
      <c r="B60" s="202" t="s">
        <v>2489</v>
      </c>
      <c r="C60" s="98" t="s">
        <v>2490</v>
      </c>
      <c r="D60" s="98" t="s">
        <v>2457</v>
      </c>
      <c r="E60" s="36" t="s">
        <v>2491</v>
      </c>
      <c r="F60" s="183">
        <v>7655903462</v>
      </c>
      <c r="G60" s="173" t="s">
        <v>2492</v>
      </c>
      <c r="H60" s="184">
        <v>45428</v>
      </c>
      <c r="I60" s="184">
        <v>45291</v>
      </c>
      <c r="J60" s="181">
        <f>K60/F60</f>
        <v>0.13970626919590068</v>
      </c>
      <c r="K60" s="169">
        <v>1069577710</v>
      </c>
      <c r="L60" s="220">
        <f>F60-K60</f>
        <v>6586325752</v>
      </c>
      <c r="M60" s="182" t="s">
        <v>2448</v>
      </c>
      <c r="N60" s="176">
        <v>0</v>
      </c>
      <c r="O60" s="173" t="s">
        <v>2460</v>
      </c>
    </row>
    <row r="61" spans="1:15" ht="13.2" customHeight="1" x14ac:dyDescent="0.25">
      <c r="A61" s="193" t="s">
        <v>5176</v>
      </c>
      <c r="B61" s="202" t="s">
        <v>2493</v>
      </c>
      <c r="C61" s="98" t="s">
        <v>2494</v>
      </c>
      <c r="D61" s="98" t="s">
        <v>2445</v>
      </c>
      <c r="E61" s="36" t="s">
        <v>2495</v>
      </c>
      <c r="F61" s="183">
        <v>103271730</v>
      </c>
      <c r="G61" s="173" t="s">
        <v>2496</v>
      </c>
      <c r="H61" s="184">
        <v>45438</v>
      </c>
      <c r="I61" s="184">
        <v>45657</v>
      </c>
      <c r="J61" s="181">
        <v>0.15962441314553999</v>
      </c>
      <c r="K61" s="169">
        <v>0</v>
      </c>
      <c r="L61" s="176">
        <f>F61-K61</f>
        <v>103271730</v>
      </c>
      <c r="M61" s="182" t="s">
        <v>2448</v>
      </c>
      <c r="N61" s="176">
        <v>0</v>
      </c>
      <c r="O61" s="173" t="s">
        <v>2497</v>
      </c>
    </row>
    <row r="62" spans="1:15" ht="13.2" customHeight="1" x14ac:dyDescent="0.25">
      <c r="A62" s="193" t="s">
        <v>5176</v>
      </c>
      <c r="B62" s="202" t="s">
        <v>2498</v>
      </c>
      <c r="C62" s="98" t="s">
        <v>2499</v>
      </c>
      <c r="D62" s="98" t="s">
        <v>2457</v>
      </c>
      <c r="E62" s="36" t="s">
        <v>2500</v>
      </c>
      <c r="F62" s="183">
        <v>7354176594</v>
      </c>
      <c r="G62" s="173" t="s">
        <v>2501</v>
      </c>
      <c r="H62" s="91">
        <v>45443</v>
      </c>
      <c r="I62" s="91">
        <v>45657</v>
      </c>
      <c r="J62" s="171">
        <f>K62/F62</f>
        <v>8.239039847021656E-3</v>
      </c>
      <c r="K62" s="169">
        <v>60591354</v>
      </c>
      <c r="L62" s="220">
        <v>7293585240</v>
      </c>
      <c r="M62" s="182" t="s">
        <v>2448</v>
      </c>
      <c r="N62" s="176">
        <v>0</v>
      </c>
      <c r="O62" s="173" t="s">
        <v>2460</v>
      </c>
    </row>
    <row r="63" spans="1:15" ht="13.2" customHeight="1" x14ac:dyDescent="0.25">
      <c r="A63" s="193" t="s">
        <v>5176</v>
      </c>
      <c r="B63" s="202" t="s">
        <v>2502</v>
      </c>
      <c r="C63" s="98" t="s">
        <v>2503</v>
      </c>
      <c r="D63" s="98" t="s">
        <v>2445</v>
      </c>
      <c r="E63" s="36" t="s">
        <v>2504</v>
      </c>
      <c r="F63" s="183">
        <v>3332000</v>
      </c>
      <c r="G63" s="173" t="s">
        <v>2505</v>
      </c>
      <c r="H63" s="91">
        <v>45471</v>
      </c>
      <c r="I63" s="91">
        <v>45501</v>
      </c>
      <c r="J63" s="93">
        <v>0.1</v>
      </c>
      <c r="K63" s="169">
        <v>0</v>
      </c>
      <c r="L63" s="172">
        <f>F63-K63</f>
        <v>3332000</v>
      </c>
      <c r="M63" s="182" t="s">
        <v>2448</v>
      </c>
      <c r="N63" s="176">
        <v>0</v>
      </c>
      <c r="O63" s="173" t="s">
        <v>2506</v>
      </c>
    </row>
    <row r="64" spans="1:15" ht="13.2" customHeight="1" x14ac:dyDescent="0.25">
      <c r="A64" s="193" t="s">
        <v>5176</v>
      </c>
      <c r="B64" s="211" t="s">
        <v>2507</v>
      </c>
      <c r="C64" s="98" t="s">
        <v>2508</v>
      </c>
      <c r="D64" s="98" t="s">
        <v>2445</v>
      </c>
      <c r="E64" s="36" t="s">
        <v>2509</v>
      </c>
      <c r="F64" s="183">
        <v>68951388</v>
      </c>
      <c r="G64" s="185" t="s">
        <v>2510</v>
      </c>
      <c r="H64" s="91">
        <v>45464</v>
      </c>
      <c r="I64" s="91">
        <v>45657</v>
      </c>
      <c r="J64" s="181">
        <v>5.1546391752577317E-2</v>
      </c>
      <c r="K64" s="169">
        <v>0</v>
      </c>
      <c r="L64" s="176">
        <v>68951388</v>
      </c>
      <c r="M64" s="182" t="s">
        <v>2448</v>
      </c>
      <c r="N64" s="176">
        <v>0</v>
      </c>
      <c r="O64" s="173" t="s">
        <v>2511</v>
      </c>
    </row>
    <row r="65" spans="1:15" ht="13.2" customHeight="1" x14ac:dyDescent="0.25">
      <c r="A65" s="193" t="s">
        <v>5176</v>
      </c>
      <c r="B65" s="202" t="s">
        <v>2512</v>
      </c>
      <c r="C65" s="98" t="s">
        <v>2513</v>
      </c>
      <c r="D65" s="98" t="s">
        <v>2445</v>
      </c>
      <c r="E65" s="36" t="s">
        <v>2514</v>
      </c>
      <c r="F65" s="183">
        <v>343584290</v>
      </c>
      <c r="G65" s="173" t="s">
        <v>2515</v>
      </c>
      <c r="H65" s="91">
        <v>45469</v>
      </c>
      <c r="I65" s="91">
        <v>45657</v>
      </c>
      <c r="J65" s="93">
        <v>0</v>
      </c>
      <c r="K65" s="172">
        <v>0</v>
      </c>
      <c r="L65" s="172">
        <f>F65-K65</f>
        <v>343584290</v>
      </c>
      <c r="M65" s="182" t="s">
        <v>2448</v>
      </c>
      <c r="N65" s="176">
        <v>0</v>
      </c>
      <c r="O65" s="173" t="s">
        <v>2454</v>
      </c>
    </row>
    <row r="66" spans="1:15" ht="13.2" customHeight="1" x14ac:dyDescent="0.25">
      <c r="A66" s="193" t="s">
        <v>5176</v>
      </c>
      <c r="B66" s="202" t="s">
        <v>2516</v>
      </c>
      <c r="C66" s="98" t="s">
        <v>2517</v>
      </c>
      <c r="D66" s="98" t="s">
        <v>2445</v>
      </c>
      <c r="E66" s="36" t="s">
        <v>2518</v>
      </c>
      <c r="F66" s="183">
        <v>46042000</v>
      </c>
      <c r="G66" s="173" t="s">
        <v>2519</v>
      </c>
      <c r="H66" s="91">
        <v>45469</v>
      </c>
      <c r="I66" s="91">
        <v>45656</v>
      </c>
      <c r="J66" s="181">
        <v>2.6455026455026454E-2</v>
      </c>
      <c r="K66" s="169">
        <v>0</v>
      </c>
      <c r="L66" s="176">
        <v>46042000</v>
      </c>
      <c r="M66" s="182" t="s">
        <v>2448</v>
      </c>
      <c r="N66" s="176">
        <v>0</v>
      </c>
      <c r="O66" s="180" t="s">
        <v>2482</v>
      </c>
    </row>
    <row r="67" spans="1:15" ht="13.2" customHeight="1" x14ac:dyDescent="0.25">
      <c r="A67" s="7" t="s">
        <v>5214</v>
      </c>
      <c r="B67" s="199" t="s">
        <v>311</v>
      </c>
      <c r="C67" s="7" t="s">
        <v>312</v>
      </c>
      <c r="D67" s="9" t="s">
        <v>313</v>
      </c>
      <c r="E67" s="9" t="s">
        <v>314</v>
      </c>
      <c r="F67" s="20">
        <v>19635000</v>
      </c>
      <c r="G67" s="9" t="s">
        <v>315</v>
      </c>
      <c r="H67" s="1">
        <v>45415</v>
      </c>
      <c r="I67" s="1">
        <v>45417</v>
      </c>
      <c r="J67" s="2">
        <v>1</v>
      </c>
      <c r="K67" s="21">
        <v>19635000</v>
      </c>
      <c r="L67" s="3">
        <v>0</v>
      </c>
      <c r="M67" s="4"/>
      <c r="N67" s="5"/>
      <c r="O67" s="243"/>
    </row>
    <row r="68" spans="1:15" ht="13.2" customHeight="1" x14ac:dyDescent="0.25">
      <c r="A68" s="7" t="s">
        <v>5214</v>
      </c>
      <c r="B68" s="199" t="s">
        <v>316</v>
      </c>
      <c r="C68" s="7" t="s">
        <v>317</v>
      </c>
      <c r="D68" s="9" t="s">
        <v>313</v>
      </c>
      <c r="E68" s="9" t="s">
        <v>318</v>
      </c>
      <c r="F68" s="20">
        <v>33320000</v>
      </c>
      <c r="G68" s="9" t="s">
        <v>319</v>
      </c>
      <c r="H68" s="1">
        <v>45433</v>
      </c>
      <c r="I68" s="1">
        <v>45436</v>
      </c>
      <c r="J68" s="2">
        <v>1</v>
      </c>
      <c r="K68" s="21">
        <v>33320000</v>
      </c>
      <c r="L68" s="3">
        <v>0</v>
      </c>
      <c r="M68" s="4"/>
      <c r="N68" s="5"/>
      <c r="O68" s="243"/>
    </row>
    <row r="69" spans="1:15" ht="13.2" customHeight="1" x14ac:dyDescent="0.25">
      <c r="A69" s="7" t="s">
        <v>5214</v>
      </c>
      <c r="B69" s="199" t="s">
        <v>320</v>
      </c>
      <c r="C69" s="7" t="s">
        <v>321</v>
      </c>
      <c r="D69" s="9" t="s">
        <v>313</v>
      </c>
      <c r="E69" s="9" t="s">
        <v>322</v>
      </c>
      <c r="F69" s="20">
        <v>47600000</v>
      </c>
      <c r="G69" s="9" t="s">
        <v>323</v>
      </c>
      <c r="H69" s="1">
        <v>45433</v>
      </c>
      <c r="I69" s="1">
        <v>45436</v>
      </c>
      <c r="J69" s="2">
        <v>1</v>
      </c>
      <c r="K69" s="21">
        <v>47600000</v>
      </c>
      <c r="L69" s="3">
        <v>0</v>
      </c>
      <c r="M69" s="4"/>
      <c r="N69" s="5"/>
      <c r="O69" s="243"/>
    </row>
    <row r="70" spans="1:15" ht="13.2" customHeight="1" x14ac:dyDescent="0.25">
      <c r="A70" s="7" t="s">
        <v>5214</v>
      </c>
      <c r="B70" s="199" t="s">
        <v>324</v>
      </c>
      <c r="C70" s="7" t="s">
        <v>325</v>
      </c>
      <c r="D70" s="9" t="s">
        <v>313</v>
      </c>
      <c r="E70" s="9" t="s">
        <v>326</v>
      </c>
      <c r="F70" s="20">
        <v>1654224892</v>
      </c>
      <c r="G70" s="9" t="s">
        <v>327</v>
      </c>
      <c r="H70" s="1">
        <v>45440</v>
      </c>
      <c r="I70" s="1">
        <v>45657</v>
      </c>
      <c r="J70" s="2">
        <v>0</v>
      </c>
      <c r="K70" s="21">
        <v>0</v>
      </c>
      <c r="L70" s="22">
        <v>1654224892</v>
      </c>
      <c r="M70" s="4"/>
      <c r="N70" s="5"/>
      <c r="O70" s="243"/>
    </row>
    <row r="71" spans="1:15" ht="13.2" customHeight="1" x14ac:dyDescent="0.25">
      <c r="A71" s="7" t="s">
        <v>5214</v>
      </c>
      <c r="B71" s="199" t="s">
        <v>328</v>
      </c>
      <c r="C71" s="7" t="s">
        <v>329</v>
      </c>
      <c r="D71" s="9" t="s">
        <v>313</v>
      </c>
      <c r="E71" s="9" t="s">
        <v>330</v>
      </c>
      <c r="F71" s="20">
        <v>144980000</v>
      </c>
      <c r="G71" s="9" t="s">
        <v>331</v>
      </c>
      <c r="H71" s="1">
        <v>45447</v>
      </c>
      <c r="I71" s="1">
        <v>45657</v>
      </c>
      <c r="J71" s="2">
        <v>0</v>
      </c>
      <c r="K71" s="21">
        <v>0</v>
      </c>
      <c r="L71" s="22">
        <v>144980000</v>
      </c>
      <c r="M71" s="4"/>
      <c r="N71" s="5"/>
      <c r="O71" s="243"/>
    </row>
    <row r="72" spans="1:15" ht="13.2" customHeight="1" x14ac:dyDescent="0.25">
      <c r="A72" s="7" t="s">
        <v>5214</v>
      </c>
      <c r="B72" s="199" t="s">
        <v>332</v>
      </c>
      <c r="C72" s="7" t="s">
        <v>333</v>
      </c>
      <c r="D72" s="9" t="s">
        <v>313</v>
      </c>
      <c r="E72" s="9" t="s">
        <v>334</v>
      </c>
      <c r="F72" s="20">
        <v>47070000</v>
      </c>
      <c r="G72" s="9" t="s">
        <v>335</v>
      </c>
      <c r="H72" s="1">
        <v>45448</v>
      </c>
      <c r="I72" s="1">
        <v>45450</v>
      </c>
      <c r="J72" s="2">
        <v>1</v>
      </c>
      <c r="K72" s="21">
        <v>47070000</v>
      </c>
      <c r="L72" s="3">
        <v>0</v>
      </c>
      <c r="M72" s="4"/>
      <c r="N72" s="5"/>
      <c r="O72" s="243"/>
    </row>
    <row r="73" spans="1:15" ht="13.2" customHeight="1" x14ac:dyDescent="0.25">
      <c r="A73" s="7" t="s">
        <v>5214</v>
      </c>
      <c r="B73" s="199" t="s">
        <v>336</v>
      </c>
      <c r="C73" s="7" t="s">
        <v>337</v>
      </c>
      <c r="D73" s="9" t="s">
        <v>313</v>
      </c>
      <c r="E73" s="9" t="s">
        <v>338</v>
      </c>
      <c r="F73" s="20">
        <v>69757800</v>
      </c>
      <c r="G73" s="9" t="s">
        <v>339</v>
      </c>
      <c r="H73" s="1">
        <v>45449</v>
      </c>
      <c r="I73" s="1">
        <v>45451</v>
      </c>
      <c r="J73" s="2">
        <v>1</v>
      </c>
      <c r="K73" s="21">
        <v>69757800</v>
      </c>
      <c r="L73" s="3">
        <v>0</v>
      </c>
      <c r="M73" s="4"/>
      <c r="N73" s="5"/>
      <c r="O73" s="243"/>
    </row>
    <row r="74" spans="1:15" ht="13.2" customHeight="1" x14ac:dyDescent="0.25">
      <c r="A74" s="7" t="s">
        <v>5214</v>
      </c>
      <c r="B74" s="199" t="s">
        <v>340</v>
      </c>
      <c r="C74" s="7" t="s">
        <v>341</v>
      </c>
      <c r="D74" s="9" t="s">
        <v>313</v>
      </c>
      <c r="E74" s="9" t="s">
        <v>342</v>
      </c>
      <c r="F74" s="20">
        <v>7788500</v>
      </c>
      <c r="G74" s="9" t="s">
        <v>343</v>
      </c>
      <c r="H74" s="1">
        <v>45456</v>
      </c>
      <c r="I74" s="1">
        <v>45456</v>
      </c>
      <c r="J74" s="2">
        <v>1</v>
      </c>
      <c r="K74" s="21">
        <v>7788500</v>
      </c>
      <c r="L74" s="3">
        <v>0</v>
      </c>
      <c r="M74" s="4"/>
      <c r="N74" s="5"/>
      <c r="O74" s="243"/>
    </row>
    <row r="75" spans="1:15" ht="13.2" customHeight="1" x14ac:dyDescent="0.25">
      <c r="A75" s="7" t="s">
        <v>5214</v>
      </c>
      <c r="B75" s="199" t="s">
        <v>344</v>
      </c>
      <c r="C75" s="7" t="s">
        <v>345</v>
      </c>
      <c r="D75" s="9" t="s">
        <v>313</v>
      </c>
      <c r="E75" s="9" t="s">
        <v>346</v>
      </c>
      <c r="F75" s="20">
        <v>71281000</v>
      </c>
      <c r="G75" s="9" t="s">
        <v>347</v>
      </c>
      <c r="H75" s="1">
        <v>45464</v>
      </c>
      <c r="I75" s="1">
        <v>45471</v>
      </c>
      <c r="J75" s="2">
        <v>1</v>
      </c>
      <c r="K75" s="21">
        <v>71281000</v>
      </c>
      <c r="L75" s="3">
        <v>0</v>
      </c>
      <c r="M75" s="4"/>
      <c r="N75" s="5"/>
      <c r="O75" s="243"/>
    </row>
    <row r="76" spans="1:15" ht="13.2" customHeight="1" x14ac:dyDescent="0.25">
      <c r="A76" s="7" t="s">
        <v>5214</v>
      </c>
      <c r="B76" s="199" t="s">
        <v>348</v>
      </c>
      <c r="C76" s="7" t="s">
        <v>349</v>
      </c>
      <c r="D76" s="9" t="s">
        <v>313</v>
      </c>
      <c r="E76" s="9" t="s">
        <v>350</v>
      </c>
      <c r="F76" s="20">
        <v>13000000</v>
      </c>
      <c r="G76" s="9" t="s">
        <v>351</v>
      </c>
      <c r="H76" s="1">
        <v>45471</v>
      </c>
      <c r="I76" s="1">
        <v>45480</v>
      </c>
      <c r="J76" s="2">
        <v>1</v>
      </c>
      <c r="K76" s="21">
        <v>13000000</v>
      </c>
      <c r="L76" s="3">
        <v>0</v>
      </c>
      <c r="M76" s="4"/>
      <c r="N76" s="5"/>
      <c r="O76" s="243"/>
    </row>
    <row r="77" spans="1:15" ht="13.2" customHeight="1" x14ac:dyDescent="0.25">
      <c r="A77" s="7" t="s">
        <v>5214</v>
      </c>
      <c r="B77" s="199" t="s">
        <v>352</v>
      </c>
      <c r="C77" s="7" t="s">
        <v>353</v>
      </c>
      <c r="D77" s="4" t="s">
        <v>354</v>
      </c>
      <c r="E77" s="7" t="s">
        <v>355</v>
      </c>
      <c r="F77" s="23">
        <v>1402851900</v>
      </c>
      <c r="G77" s="7" t="s">
        <v>356</v>
      </c>
      <c r="H77" s="1">
        <v>44867</v>
      </c>
      <c r="I77" s="1">
        <v>45838</v>
      </c>
      <c r="J77" s="24">
        <f>+K77/F77</f>
        <v>0.11044290990374679</v>
      </c>
      <c r="K77" s="23">
        <v>154935046</v>
      </c>
      <c r="L77" s="23">
        <f>+F77-K77</f>
        <v>1247916854</v>
      </c>
      <c r="M77" s="4" t="s">
        <v>14</v>
      </c>
      <c r="N77" s="23" t="s">
        <v>14</v>
      </c>
      <c r="O77" s="243"/>
    </row>
    <row r="78" spans="1:15" ht="13.2" customHeight="1" x14ac:dyDescent="0.25">
      <c r="A78" s="7" t="s">
        <v>5214</v>
      </c>
      <c r="B78" s="199" t="s">
        <v>357</v>
      </c>
      <c r="C78" s="7" t="s">
        <v>358</v>
      </c>
      <c r="D78" s="4" t="s">
        <v>359</v>
      </c>
      <c r="E78" s="7" t="s">
        <v>360</v>
      </c>
      <c r="F78" s="23">
        <v>4756402700</v>
      </c>
      <c r="G78" s="7" t="s">
        <v>361</v>
      </c>
      <c r="H78" s="1">
        <v>45231</v>
      </c>
      <c r="I78" s="1">
        <v>45777</v>
      </c>
      <c r="J78" s="24">
        <f>+K78/F78</f>
        <v>0.24418494151472916</v>
      </c>
      <c r="K78" s="23">
        <v>1161441915.1199999</v>
      </c>
      <c r="L78" s="23">
        <f>+F78-K78</f>
        <v>3594960784.8800001</v>
      </c>
      <c r="M78" s="4" t="s">
        <v>14</v>
      </c>
      <c r="N78" s="23" t="s">
        <v>14</v>
      </c>
      <c r="O78" s="243"/>
    </row>
    <row r="79" spans="1:15" ht="13.2" customHeight="1" x14ac:dyDescent="0.25">
      <c r="A79" s="7" t="s">
        <v>5214</v>
      </c>
      <c r="B79" s="199" t="s">
        <v>362</v>
      </c>
      <c r="C79" s="7" t="s">
        <v>363</v>
      </c>
      <c r="D79" s="4" t="s">
        <v>354</v>
      </c>
      <c r="E79" s="7" t="s">
        <v>364</v>
      </c>
      <c r="F79" s="25">
        <v>2935968000</v>
      </c>
      <c r="G79" s="7" t="s">
        <v>365</v>
      </c>
      <c r="H79" s="1">
        <v>44561</v>
      </c>
      <c r="I79" s="1">
        <v>45596</v>
      </c>
      <c r="J79" s="24">
        <f>+K79/(F79+N79)</f>
        <v>0.83820751550700157</v>
      </c>
      <c r="K79" s="23">
        <v>3604390050</v>
      </c>
      <c r="L79" s="23">
        <f>+(F79+N79)-K79</f>
        <v>695726548</v>
      </c>
      <c r="M79" s="4">
        <v>2</v>
      </c>
      <c r="N79" s="23">
        <f>829410960+534737638</f>
        <v>1364148598</v>
      </c>
      <c r="O79" s="243"/>
    </row>
    <row r="80" spans="1:15" ht="13.2" customHeight="1" x14ac:dyDescent="0.25">
      <c r="A80" s="7" t="s">
        <v>5214</v>
      </c>
      <c r="B80" s="199" t="s">
        <v>366</v>
      </c>
      <c r="C80" s="9" t="s">
        <v>367</v>
      </c>
      <c r="D80" s="4" t="s">
        <v>359</v>
      </c>
      <c r="E80" s="7" t="s">
        <v>368</v>
      </c>
      <c r="F80" s="22">
        <v>30487006961</v>
      </c>
      <c r="G80" s="7" t="s">
        <v>369</v>
      </c>
      <c r="H80" s="1">
        <v>45231</v>
      </c>
      <c r="I80" s="1">
        <v>45777</v>
      </c>
      <c r="J80" s="24">
        <f>+K80/F80</f>
        <v>0.40139901490975033</v>
      </c>
      <c r="K80" s="26">
        <v>12237454561.692101</v>
      </c>
      <c r="L80" s="23">
        <f>+F80-K80</f>
        <v>18249552399.307899</v>
      </c>
      <c r="M80" s="4">
        <v>1</v>
      </c>
      <c r="N80" s="23">
        <v>0</v>
      </c>
      <c r="O80" s="243"/>
    </row>
    <row r="81" spans="1:15" ht="13.2" customHeight="1" x14ac:dyDescent="0.25">
      <c r="A81" s="7" t="s">
        <v>5214</v>
      </c>
      <c r="B81" s="19" t="s">
        <v>370</v>
      </c>
      <c r="C81" s="7" t="s">
        <v>371</v>
      </c>
      <c r="D81" s="4" t="s">
        <v>354</v>
      </c>
      <c r="E81" s="8" t="s">
        <v>372</v>
      </c>
      <c r="F81" s="3">
        <v>24640000</v>
      </c>
      <c r="G81" s="9" t="s">
        <v>373</v>
      </c>
      <c r="H81" s="1">
        <v>45308</v>
      </c>
      <c r="I81" s="1">
        <v>45412</v>
      </c>
      <c r="J81" s="2">
        <v>1</v>
      </c>
      <c r="K81" s="3">
        <v>24640000</v>
      </c>
      <c r="L81" s="3">
        <v>0</v>
      </c>
      <c r="M81" s="4">
        <v>1</v>
      </c>
      <c r="N81" s="3">
        <v>12320000</v>
      </c>
      <c r="O81" s="243"/>
    </row>
    <row r="82" spans="1:15" ht="13.2" customHeight="1" x14ac:dyDescent="0.25">
      <c r="A82" s="7" t="s">
        <v>5214</v>
      </c>
      <c r="B82" s="19" t="s">
        <v>374</v>
      </c>
      <c r="C82" s="7" t="s">
        <v>375</v>
      </c>
      <c r="D82" s="4" t="s">
        <v>354</v>
      </c>
      <c r="E82" s="8" t="s">
        <v>376</v>
      </c>
      <c r="F82" s="3">
        <v>54566400</v>
      </c>
      <c r="G82" s="9" t="s">
        <v>377</v>
      </c>
      <c r="H82" s="1">
        <v>45306</v>
      </c>
      <c r="I82" s="1">
        <v>45657</v>
      </c>
      <c r="J82" s="2">
        <v>0.5</v>
      </c>
      <c r="K82" s="3">
        <v>27283200</v>
      </c>
      <c r="L82" s="3">
        <v>27283200</v>
      </c>
      <c r="M82" s="4">
        <v>1</v>
      </c>
      <c r="N82" s="3">
        <v>40924800</v>
      </c>
      <c r="O82" s="243"/>
    </row>
    <row r="83" spans="1:15" ht="13.2" customHeight="1" x14ac:dyDescent="0.25">
      <c r="A83" s="7" t="s">
        <v>5214</v>
      </c>
      <c r="B83" s="19" t="s">
        <v>378</v>
      </c>
      <c r="C83" s="7" t="s">
        <v>379</v>
      </c>
      <c r="D83" s="4" t="s">
        <v>354</v>
      </c>
      <c r="E83" s="8" t="s">
        <v>380</v>
      </c>
      <c r="F83" s="3">
        <v>11776800</v>
      </c>
      <c r="G83" s="9" t="s">
        <v>381</v>
      </c>
      <c r="H83" s="1">
        <v>45337</v>
      </c>
      <c r="I83" s="1">
        <v>45412</v>
      </c>
      <c r="J83" s="2">
        <v>1</v>
      </c>
      <c r="K83" s="3">
        <v>11776800</v>
      </c>
      <c r="L83" s="3">
        <v>0</v>
      </c>
      <c r="M83" s="4">
        <v>0</v>
      </c>
      <c r="N83" s="3">
        <v>0</v>
      </c>
      <c r="O83" s="243"/>
    </row>
    <row r="84" spans="1:15" ht="13.2" customHeight="1" x14ac:dyDescent="0.25">
      <c r="A84" s="7" t="s">
        <v>5214</v>
      </c>
      <c r="B84" s="19" t="s">
        <v>382</v>
      </c>
      <c r="C84" s="7" t="s">
        <v>383</v>
      </c>
      <c r="D84" s="4" t="s">
        <v>354</v>
      </c>
      <c r="E84" s="8" t="s">
        <v>384</v>
      </c>
      <c r="F84" s="26">
        <v>15275760</v>
      </c>
      <c r="G84" s="9" t="s">
        <v>385</v>
      </c>
      <c r="H84" s="1">
        <v>45342</v>
      </c>
      <c r="I84" s="1">
        <v>45412</v>
      </c>
      <c r="J84" s="2">
        <v>1</v>
      </c>
      <c r="K84" s="3">
        <v>15275760</v>
      </c>
      <c r="L84" s="3">
        <v>0</v>
      </c>
      <c r="M84" s="4">
        <v>0</v>
      </c>
      <c r="N84" s="3">
        <v>0</v>
      </c>
      <c r="O84" s="243"/>
    </row>
    <row r="85" spans="1:15" ht="13.2" customHeight="1" x14ac:dyDescent="0.25">
      <c r="A85" s="7" t="s">
        <v>5214</v>
      </c>
      <c r="B85" s="19" t="s">
        <v>382</v>
      </c>
      <c r="C85" s="7" t="s">
        <v>386</v>
      </c>
      <c r="D85" s="4" t="s">
        <v>354</v>
      </c>
      <c r="E85" s="8" t="s">
        <v>387</v>
      </c>
      <c r="F85" s="26">
        <v>40015360</v>
      </c>
      <c r="G85" s="9" t="s">
        <v>385</v>
      </c>
      <c r="H85" s="1">
        <v>45414</v>
      </c>
      <c r="I85" s="1">
        <v>45657</v>
      </c>
      <c r="J85" s="2">
        <v>0.25</v>
      </c>
      <c r="K85" s="3">
        <v>10003840</v>
      </c>
      <c r="L85" s="3">
        <v>30011520</v>
      </c>
      <c r="M85" s="4">
        <v>0</v>
      </c>
      <c r="N85" s="3">
        <v>0</v>
      </c>
      <c r="O85" s="243"/>
    </row>
    <row r="86" spans="1:15" ht="13.2" customHeight="1" x14ac:dyDescent="0.25">
      <c r="A86" s="7" t="s">
        <v>5214</v>
      </c>
      <c r="B86" s="19" t="s">
        <v>370</v>
      </c>
      <c r="C86" s="7" t="s">
        <v>388</v>
      </c>
      <c r="D86" s="4" t="s">
        <v>354</v>
      </c>
      <c r="E86" s="8" t="s">
        <v>389</v>
      </c>
      <c r="F86" s="3">
        <v>49280000</v>
      </c>
      <c r="G86" s="9" t="s">
        <v>373</v>
      </c>
      <c r="H86" s="1">
        <v>45414</v>
      </c>
      <c r="I86" s="1">
        <v>45657</v>
      </c>
      <c r="J86" s="2">
        <v>0.25</v>
      </c>
      <c r="K86" s="3">
        <v>12320000</v>
      </c>
      <c r="L86" s="3">
        <v>36960000</v>
      </c>
      <c r="M86" s="4">
        <v>0</v>
      </c>
      <c r="N86" s="3">
        <v>0</v>
      </c>
      <c r="O86" s="243"/>
    </row>
    <row r="87" spans="1:15" ht="13.2" customHeight="1" x14ac:dyDescent="0.25">
      <c r="A87" s="7" t="s">
        <v>5214</v>
      </c>
      <c r="B87" s="19" t="s">
        <v>390</v>
      </c>
      <c r="C87" s="7" t="s">
        <v>391</v>
      </c>
      <c r="D87" s="4" t="s">
        <v>354</v>
      </c>
      <c r="E87" s="8" t="s">
        <v>392</v>
      </c>
      <c r="F87" s="3">
        <v>31404800</v>
      </c>
      <c r="G87" s="9" t="s">
        <v>381</v>
      </c>
      <c r="H87" s="1">
        <v>45414</v>
      </c>
      <c r="I87" s="1">
        <v>45657</v>
      </c>
      <c r="J87" s="2">
        <v>0.25</v>
      </c>
      <c r="K87" s="3">
        <v>7851200</v>
      </c>
      <c r="L87" s="3">
        <v>23553600</v>
      </c>
      <c r="M87" s="4">
        <v>0</v>
      </c>
      <c r="N87" s="3">
        <v>0</v>
      </c>
      <c r="O87" s="243"/>
    </row>
    <row r="88" spans="1:15" ht="13.2" customHeight="1" x14ac:dyDescent="0.25">
      <c r="A88" s="7" t="s">
        <v>5214</v>
      </c>
      <c r="B88" s="19" t="s">
        <v>393</v>
      </c>
      <c r="C88" s="7" t="s">
        <v>394</v>
      </c>
      <c r="D88" s="4" t="s">
        <v>354</v>
      </c>
      <c r="E88" s="8" t="s">
        <v>395</v>
      </c>
      <c r="F88" s="3">
        <v>53350000</v>
      </c>
      <c r="G88" s="9" t="s">
        <v>396</v>
      </c>
      <c r="H88" s="1">
        <v>45401</v>
      </c>
      <c r="I88" s="1">
        <v>45565</v>
      </c>
      <c r="J88" s="2">
        <v>0.54545454545454541</v>
      </c>
      <c r="K88" s="3">
        <v>29100000</v>
      </c>
      <c r="L88" s="3">
        <v>24250000</v>
      </c>
      <c r="M88" s="4">
        <v>0</v>
      </c>
      <c r="N88" s="3">
        <v>0</v>
      </c>
      <c r="O88" s="243"/>
    </row>
    <row r="89" spans="1:15" ht="13.2" customHeight="1" x14ac:dyDescent="0.25">
      <c r="A89" s="7" t="s">
        <v>5214</v>
      </c>
      <c r="B89" s="7" t="s">
        <v>397</v>
      </c>
      <c r="C89" s="7" t="s">
        <v>398</v>
      </c>
      <c r="D89" s="4" t="s">
        <v>354</v>
      </c>
      <c r="E89" s="7" t="s">
        <v>399</v>
      </c>
      <c r="F89" s="23">
        <v>11776800</v>
      </c>
      <c r="G89" s="7" t="s">
        <v>400</v>
      </c>
      <c r="H89" s="1">
        <v>45306</v>
      </c>
      <c r="I89" s="1">
        <v>45657</v>
      </c>
      <c r="J89" s="27">
        <f>K89/(F89+N89)</f>
        <v>0.5</v>
      </c>
      <c r="K89" s="23">
        <f>(F89/3)*6</f>
        <v>23553600</v>
      </c>
      <c r="L89" s="23">
        <f>(F89+N89)-K89</f>
        <v>23553600</v>
      </c>
      <c r="M89" s="4">
        <v>1</v>
      </c>
      <c r="N89" s="23">
        <v>35330400</v>
      </c>
      <c r="O89" s="243"/>
    </row>
    <row r="90" spans="1:15" ht="13.2" customHeight="1" x14ac:dyDescent="0.25">
      <c r="A90" s="7" t="s">
        <v>5214</v>
      </c>
      <c r="B90" s="7" t="s">
        <v>401</v>
      </c>
      <c r="C90" s="7" t="s">
        <v>402</v>
      </c>
      <c r="D90" s="4" t="s">
        <v>354</v>
      </c>
      <c r="E90" s="7" t="s">
        <v>403</v>
      </c>
      <c r="F90" s="23">
        <v>11040960</v>
      </c>
      <c r="G90" s="7" t="s">
        <v>404</v>
      </c>
      <c r="H90" s="1">
        <v>45306</v>
      </c>
      <c r="I90" s="1">
        <v>45657</v>
      </c>
      <c r="J90" s="27">
        <f>K90/(F90+N90)</f>
        <v>0.5</v>
      </c>
      <c r="K90" s="23">
        <f>(F90/3)*6</f>
        <v>22081920</v>
      </c>
      <c r="L90" s="23">
        <f>(F90+N90)-K90</f>
        <v>22081920</v>
      </c>
      <c r="M90" s="4">
        <v>1</v>
      </c>
      <c r="N90" s="23">
        <v>33122880</v>
      </c>
      <c r="O90" s="243"/>
    </row>
    <row r="91" spans="1:15" ht="13.2" customHeight="1" x14ac:dyDescent="0.25">
      <c r="A91" s="7" t="s">
        <v>5214</v>
      </c>
      <c r="B91" s="7" t="s">
        <v>405</v>
      </c>
      <c r="C91" s="7" t="s">
        <v>406</v>
      </c>
      <c r="D91" s="4" t="s">
        <v>354</v>
      </c>
      <c r="E91" s="7" t="s">
        <v>407</v>
      </c>
      <c r="F91" s="23">
        <v>13641600</v>
      </c>
      <c r="G91" s="7" t="s">
        <v>408</v>
      </c>
      <c r="H91" s="1">
        <v>45306</v>
      </c>
      <c r="I91" s="1">
        <v>45428</v>
      </c>
      <c r="J91" s="27">
        <f>K91/(F91+N91)</f>
        <v>0.375</v>
      </c>
      <c r="K91" s="23">
        <f>((F91/3)*4)+2273600</f>
        <v>20462400</v>
      </c>
      <c r="L91" s="23">
        <f>(F91+N91)-K91</f>
        <v>34104000</v>
      </c>
      <c r="M91" s="4">
        <v>1</v>
      </c>
      <c r="N91" s="23">
        <v>40924800</v>
      </c>
      <c r="O91" s="243"/>
    </row>
    <row r="92" spans="1:15" ht="13.2" customHeight="1" x14ac:dyDescent="0.25">
      <c r="A92" s="7" t="s">
        <v>5214</v>
      </c>
      <c r="B92" s="7" t="s">
        <v>405</v>
      </c>
      <c r="C92" s="7" t="s">
        <v>409</v>
      </c>
      <c r="D92" s="4" t="s">
        <v>354</v>
      </c>
      <c r="E92" s="7" t="s">
        <v>410</v>
      </c>
      <c r="F92" s="23">
        <v>13641600</v>
      </c>
      <c r="G92" s="7" t="s">
        <v>411</v>
      </c>
      <c r="H92" s="1">
        <v>45306</v>
      </c>
      <c r="I92" s="1">
        <v>45432</v>
      </c>
      <c r="J92" s="27">
        <f>K92/(F92+N92)</f>
        <v>0.38888889499765422</v>
      </c>
      <c r="K92" s="23">
        <f>((F92/3)*4)+3031467</f>
        <v>21220267</v>
      </c>
      <c r="L92" s="23">
        <f>(F92+N92)-K92</f>
        <v>33346133</v>
      </c>
      <c r="M92" s="4">
        <v>1</v>
      </c>
      <c r="N92" s="23">
        <v>40924800</v>
      </c>
      <c r="O92" s="243"/>
    </row>
    <row r="93" spans="1:15" ht="13.2" customHeight="1" x14ac:dyDescent="0.25">
      <c r="A93" s="7" t="s">
        <v>5214</v>
      </c>
      <c r="B93" s="7" t="s">
        <v>405</v>
      </c>
      <c r="C93" s="7" t="s">
        <v>412</v>
      </c>
      <c r="D93" s="4" t="s">
        <v>354</v>
      </c>
      <c r="E93" s="7" t="s">
        <v>413</v>
      </c>
      <c r="F93" s="23">
        <v>13641600</v>
      </c>
      <c r="G93" s="7" t="s">
        <v>414</v>
      </c>
      <c r="H93" s="1">
        <v>45306</v>
      </c>
      <c r="I93" s="1">
        <v>45428</v>
      </c>
      <c r="J93" s="27">
        <f>K93/(F93+N93)</f>
        <v>0.375</v>
      </c>
      <c r="K93" s="23">
        <f>((F93/3)*4)+2273600</f>
        <v>20462400</v>
      </c>
      <c r="L93" s="23">
        <f>(F93+N93)-K93</f>
        <v>34104000</v>
      </c>
      <c r="M93" s="4">
        <v>1</v>
      </c>
      <c r="N93" s="23">
        <v>40924800</v>
      </c>
      <c r="O93" s="243"/>
    </row>
    <row r="94" spans="1:15" ht="13.2" customHeight="1" x14ac:dyDescent="0.25">
      <c r="A94" s="7" t="s">
        <v>5214</v>
      </c>
      <c r="B94" s="7" t="s">
        <v>405</v>
      </c>
      <c r="C94" s="7" t="s">
        <v>415</v>
      </c>
      <c r="D94" s="4" t="s">
        <v>354</v>
      </c>
      <c r="E94" s="7" t="s">
        <v>416</v>
      </c>
      <c r="F94" s="23">
        <v>13641600</v>
      </c>
      <c r="G94" s="7" t="s">
        <v>417</v>
      </c>
      <c r="H94" s="1">
        <v>45306</v>
      </c>
      <c r="I94" s="1">
        <v>45657</v>
      </c>
      <c r="J94" s="27">
        <f>K94/(F94+N94)</f>
        <v>0.5</v>
      </c>
      <c r="K94" s="23">
        <f>(F94/3)*6</f>
        <v>27283200</v>
      </c>
      <c r="L94" s="23">
        <f>(F94+N94)-K94</f>
        <v>27283200</v>
      </c>
      <c r="M94" s="4">
        <v>1</v>
      </c>
      <c r="N94" s="23">
        <v>40924800</v>
      </c>
      <c r="O94" s="243"/>
    </row>
    <row r="95" spans="1:15" ht="13.2" customHeight="1" x14ac:dyDescent="0.25">
      <c r="A95" s="7" t="s">
        <v>5214</v>
      </c>
      <c r="B95" s="7" t="s">
        <v>405</v>
      </c>
      <c r="C95" s="7" t="s">
        <v>418</v>
      </c>
      <c r="D95" s="4" t="s">
        <v>354</v>
      </c>
      <c r="E95" s="7" t="s">
        <v>419</v>
      </c>
      <c r="F95" s="23">
        <v>13641600</v>
      </c>
      <c r="G95" s="7" t="s">
        <v>420</v>
      </c>
      <c r="H95" s="1">
        <v>45306</v>
      </c>
      <c r="I95" s="1">
        <v>45657</v>
      </c>
      <c r="J95" s="27">
        <f>K95/(F95+N95)</f>
        <v>0.5</v>
      </c>
      <c r="K95" s="23">
        <f>(F95/3)*6</f>
        <v>27283200</v>
      </c>
      <c r="L95" s="23">
        <f>(F95+N95)-K95</f>
        <v>27283200</v>
      </c>
      <c r="M95" s="4">
        <v>1</v>
      </c>
      <c r="N95" s="23">
        <v>40924800</v>
      </c>
      <c r="O95" s="243"/>
    </row>
    <row r="96" spans="1:15" ht="13.2" customHeight="1" x14ac:dyDescent="0.25">
      <c r="A96" s="7" t="s">
        <v>5214</v>
      </c>
      <c r="B96" s="7" t="s">
        <v>405</v>
      </c>
      <c r="C96" s="7" t="s">
        <v>421</v>
      </c>
      <c r="D96" s="4" t="s">
        <v>354</v>
      </c>
      <c r="E96" s="7" t="s">
        <v>422</v>
      </c>
      <c r="F96" s="23">
        <v>13641600</v>
      </c>
      <c r="G96" s="7" t="s">
        <v>423</v>
      </c>
      <c r="H96" s="1">
        <v>45306</v>
      </c>
      <c r="I96" s="1">
        <v>45657</v>
      </c>
      <c r="J96" s="27">
        <f>K96/(F96+N96)</f>
        <v>0.5</v>
      </c>
      <c r="K96" s="23">
        <f>(F96/3)*6</f>
        <v>27283200</v>
      </c>
      <c r="L96" s="23">
        <f>(F96+N96)-K96</f>
        <v>27283200</v>
      </c>
      <c r="M96" s="4">
        <v>1</v>
      </c>
      <c r="N96" s="23">
        <v>40924800</v>
      </c>
      <c r="O96" s="243"/>
    </row>
    <row r="97" spans="1:15" ht="13.2" customHeight="1" x14ac:dyDescent="0.25">
      <c r="A97" s="7" t="s">
        <v>5214</v>
      </c>
      <c r="B97" s="7" t="s">
        <v>405</v>
      </c>
      <c r="C97" s="7" t="s">
        <v>424</v>
      </c>
      <c r="D97" s="4" t="s">
        <v>354</v>
      </c>
      <c r="E97" s="7" t="s">
        <v>425</v>
      </c>
      <c r="F97" s="23">
        <v>13641600</v>
      </c>
      <c r="G97" s="7" t="s">
        <v>426</v>
      </c>
      <c r="H97" s="1">
        <v>45306</v>
      </c>
      <c r="I97" s="1">
        <v>45657</v>
      </c>
      <c r="J97" s="27">
        <f>K97/(F97+N97)</f>
        <v>0.5</v>
      </c>
      <c r="K97" s="23">
        <f>(F97/3)*6</f>
        <v>27283200</v>
      </c>
      <c r="L97" s="23">
        <f>(F97+N97)-K97</f>
        <v>27283200</v>
      </c>
      <c r="M97" s="4">
        <v>1</v>
      </c>
      <c r="N97" s="23">
        <v>40924800</v>
      </c>
      <c r="O97" s="243"/>
    </row>
    <row r="98" spans="1:15" ht="13.2" customHeight="1" x14ac:dyDescent="0.25">
      <c r="A98" s="7" t="s">
        <v>5214</v>
      </c>
      <c r="B98" s="7" t="s">
        <v>405</v>
      </c>
      <c r="C98" s="7" t="s">
        <v>427</v>
      </c>
      <c r="D98" s="4" t="s">
        <v>354</v>
      </c>
      <c r="E98" s="7" t="s">
        <v>428</v>
      </c>
      <c r="F98" s="23">
        <v>13641600</v>
      </c>
      <c r="G98" s="7" t="s">
        <v>429</v>
      </c>
      <c r="H98" s="1">
        <v>45306</v>
      </c>
      <c r="I98" s="1">
        <v>45657</v>
      </c>
      <c r="J98" s="27">
        <f>K98/(F98+N98)</f>
        <v>0.5</v>
      </c>
      <c r="K98" s="23">
        <f>(F98/3)*6</f>
        <v>27283200</v>
      </c>
      <c r="L98" s="23">
        <f>(F98+N98)-K98</f>
        <v>27283200</v>
      </c>
      <c r="M98" s="4">
        <v>1</v>
      </c>
      <c r="N98" s="23">
        <v>40924800</v>
      </c>
      <c r="O98" s="243"/>
    </row>
    <row r="99" spans="1:15" ht="13.2" customHeight="1" x14ac:dyDescent="0.25">
      <c r="A99" s="7" t="s">
        <v>5214</v>
      </c>
      <c r="B99" s="7" t="s">
        <v>405</v>
      </c>
      <c r="C99" s="7" t="s">
        <v>430</v>
      </c>
      <c r="D99" s="4" t="s">
        <v>354</v>
      </c>
      <c r="E99" s="7" t="s">
        <v>431</v>
      </c>
      <c r="F99" s="23">
        <v>13641600</v>
      </c>
      <c r="G99" s="7" t="s">
        <v>432</v>
      </c>
      <c r="H99" s="1">
        <v>45306</v>
      </c>
      <c r="I99" s="1">
        <v>45657</v>
      </c>
      <c r="J99" s="27">
        <f>K99/(F99+N99)</f>
        <v>0.5</v>
      </c>
      <c r="K99" s="23">
        <f>(F99/3)*6</f>
        <v>27283200</v>
      </c>
      <c r="L99" s="23">
        <f>(F99+N99)-K99</f>
        <v>27283200</v>
      </c>
      <c r="M99" s="4">
        <v>1</v>
      </c>
      <c r="N99" s="23">
        <v>40924800</v>
      </c>
      <c r="O99" s="243"/>
    </row>
    <row r="100" spans="1:15" ht="13.2" customHeight="1" x14ac:dyDescent="0.25">
      <c r="A100" s="7" t="s">
        <v>5214</v>
      </c>
      <c r="B100" s="7" t="s">
        <v>405</v>
      </c>
      <c r="C100" s="7" t="s">
        <v>433</v>
      </c>
      <c r="D100" s="4" t="s">
        <v>354</v>
      </c>
      <c r="E100" s="7" t="s">
        <v>434</v>
      </c>
      <c r="F100" s="23">
        <v>13641600</v>
      </c>
      <c r="G100" s="7" t="s">
        <v>435</v>
      </c>
      <c r="H100" s="1">
        <v>45306</v>
      </c>
      <c r="I100" s="1">
        <v>45657</v>
      </c>
      <c r="J100" s="27">
        <f>K100/(F100+N100)</f>
        <v>0.5</v>
      </c>
      <c r="K100" s="23">
        <f>(F100/3)*6</f>
        <v>27283200</v>
      </c>
      <c r="L100" s="23">
        <f>(F100+N100)-K100</f>
        <v>27283200</v>
      </c>
      <c r="M100" s="4">
        <v>1</v>
      </c>
      <c r="N100" s="23">
        <v>40924800</v>
      </c>
      <c r="O100" s="243"/>
    </row>
    <row r="101" spans="1:15" ht="13.2" customHeight="1" x14ac:dyDescent="0.25">
      <c r="A101" s="7" t="s">
        <v>5214</v>
      </c>
      <c r="B101" s="7" t="s">
        <v>405</v>
      </c>
      <c r="C101" s="7" t="s">
        <v>436</v>
      </c>
      <c r="D101" s="4" t="s">
        <v>354</v>
      </c>
      <c r="E101" s="7" t="s">
        <v>437</v>
      </c>
      <c r="F101" s="23">
        <v>13641600</v>
      </c>
      <c r="G101" s="7" t="s">
        <v>438</v>
      </c>
      <c r="H101" s="1">
        <v>45306</v>
      </c>
      <c r="I101" s="1">
        <v>45657</v>
      </c>
      <c r="J101" s="27">
        <f>K101/(F101+N101)</f>
        <v>0.5</v>
      </c>
      <c r="K101" s="23">
        <f>(F101/3)*6</f>
        <v>27283200</v>
      </c>
      <c r="L101" s="23">
        <f>(F101+N101)-K101</f>
        <v>27283200</v>
      </c>
      <c r="M101" s="4">
        <v>1</v>
      </c>
      <c r="N101" s="23">
        <v>40924800</v>
      </c>
      <c r="O101" s="243"/>
    </row>
    <row r="102" spans="1:15" ht="13.2" customHeight="1" x14ac:dyDescent="0.25">
      <c r="A102" s="7" t="s">
        <v>5214</v>
      </c>
      <c r="B102" s="7" t="s">
        <v>397</v>
      </c>
      <c r="C102" s="7" t="s">
        <v>439</v>
      </c>
      <c r="D102" s="4" t="s">
        <v>354</v>
      </c>
      <c r="E102" s="7" t="s">
        <v>440</v>
      </c>
      <c r="F102" s="23">
        <v>11776800</v>
      </c>
      <c r="G102" s="7" t="s">
        <v>441</v>
      </c>
      <c r="H102" s="1">
        <v>45306</v>
      </c>
      <c r="I102" s="1">
        <v>45657</v>
      </c>
      <c r="J102" s="27">
        <f>K102/(F102+N102)</f>
        <v>0.5</v>
      </c>
      <c r="K102" s="23">
        <f>(F102/3)*6</f>
        <v>23553600</v>
      </c>
      <c r="L102" s="23">
        <f>(F102+N102)-K102</f>
        <v>23553600</v>
      </c>
      <c r="M102" s="4">
        <v>1</v>
      </c>
      <c r="N102" s="23">
        <v>35330400</v>
      </c>
      <c r="O102" s="243"/>
    </row>
    <row r="103" spans="1:15" ht="13.2" customHeight="1" x14ac:dyDescent="0.25">
      <c r="A103" s="7" t="s">
        <v>5214</v>
      </c>
      <c r="B103" s="7" t="s">
        <v>397</v>
      </c>
      <c r="C103" s="7" t="s">
        <v>442</v>
      </c>
      <c r="D103" s="4" t="s">
        <v>354</v>
      </c>
      <c r="E103" s="7" t="s">
        <v>443</v>
      </c>
      <c r="F103" s="23">
        <v>11776800</v>
      </c>
      <c r="G103" s="7" t="s">
        <v>444</v>
      </c>
      <c r="H103" s="1">
        <v>45306</v>
      </c>
      <c r="I103" s="1">
        <v>45657</v>
      </c>
      <c r="J103" s="27">
        <f>K103/(F103+N103)</f>
        <v>0.5</v>
      </c>
      <c r="K103" s="23">
        <f>(F103/3)*6</f>
        <v>23553600</v>
      </c>
      <c r="L103" s="23">
        <f>(F103+N103)-K103</f>
        <v>23553600</v>
      </c>
      <c r="M103" s="4">
        <v>1</v>
      </c>
      <c r="N103" s="23">
        <v>35330400</v>
      </c>
      <c r="O103" s="243"/>
    </row>
    <row r="104" spans="1:15" ht="13.2" customHeight="1" x14ac:dyDescent="0.25">
      <c r="A104" s="7" t="s">
        <v>5214</v>
      </c>
      <c r="B104" s="7" t="s">
        <v>397</v>
      </c>
      <c r="C104" s="7" t="s">
        <v>445</v>
      </c>
      <c r="D104" s="4" t="s">
        <v>354</v>
      </c>
      <c r="E104" s="7" t="s">
        <v>446</v>
      </c>
      <c r="F104" s="23">
        <v>11776800</v>
      </c>
      <c r="G104" s="7" t="s">
        <v>447</v>
      </c>
      <c r="H104" s="1">
        <v>45306</v>
      </c>
      <c r="I104" s="1">
        <v>45657</v>
      </c>
      <c r="J104" s="27">
        <f>K104/(F104+N104)</f>
        <v>0.5</v>
      </c>
      <c r="K104" s="23">
        <f>(F104/3)*6</f>
        <v>23553600</v>
      </c>
      <c r="L104" s="23">
        <f>(F104+N104)-K104</f>
        <v>23553600</v>
      </c>
      <c r="M104" s="4">
        <v>1</v>
      </c>
      <c r="N104" s="23">
        <v>35330400</v>
      </c>
      <c r="O104" s="243"/>
    </row>
    <row r="105" spans="1:15" ht="13.2" customHeight="1" x14ac:dyDescent="0.25">
      <c r="A105" s="7" t="s">
        <v>5214</v>
      </c>
      <c r="B105" s="7" t="s">
        <v>448</v>
      </c>
      <c r="C105" s="7" t="s">
        <v>449</v>
      </c>
      <c r="D105" s="4" t="s">
        <v>354</v>
      </c>
      <c r="E105" s="7" t="s">
        <v>450</v>
      </c>
      <c r="F105" s="23">
        <v>8685600</v>
      </c>
      <c r="G105" s="7" t="s">
        <v>451</v>
      </c>
      <c r="H105" s="1">
        <v>45306</v>
      </c>
      <c r="I105" s="1">
        <v>45657</v>
      </c>
      <c r="J105" s="27">
        <f>K105/(F105+N105)</f>
        <v>0.5</v>
      </c>
      <c r="K105" s="23">
        <f>(F105/3)*6</f>
        <v>17371200</v>
      </c>
      <c r="L105" s="23">
        <f>(F105+N105)-K105</f>
        <v>17371200</v>
      </c>
      <c r="M105" s="4">
        <v>1</v>
      </c>
      <c r="N105" s="23">
        <v>26056800</v>
      </c>
      <c r="O105" s="243"/>
    </row>
    <row r="106" spans="1:15" ht="13.2" customHeight="1" x14ac:dyDescent="0.25">
      <c r="A106" s="7" t="s">
        <v>5214</v>
      </c>
      <c r="B106" s="7" t="s">
        <v>452</v>
      </c>
      <c r="C106" s="7" t="s">
        <v>453</v>
      </c>
      <c r="D106" s="4" t="s">
        <v>354</v>
      </c>
      <c r="E106" s="7" t="s">
        <v>454</v>
      </c>
      <c r="F106" s="23">
        <v>11040960</v>
      </c>
      <c r="G106" s="7" t="s">
        <v>455</v>
      </c>
      <c r="H106" s="1">
        <v>45306</v>
      </c>
      <c r="I106" s="1">
        <v>45412</v>
      </c>
      <c r="J106" s="27">
        <f>K106/(F106+N106)</f>
        <v>1</v>
      </c>
      <c r="K106" s="23">
        <f>3680320*4</f>
        <v>14721280</v>
      </c>
      <c r="L106" s="23">
        <f>(F106+N106)-K106</f>
        <v>0</v>
      </c>
      <c r="M106" s="4">
        <v>1</v>
      </c>
      <c r="N106" s="23">
        <v>3680320</v>
      </c>
      <c r="O106" s="243"/>
    </row>
    <row r="107" spans="1:15" ht="13.2" customHeight="1" x14ac:dyDescent="0.25">
      <c r="A107" s="7" t="s">
        <v>5214</v>
      </c>
      <c r="B107" s="7" t="s">
        <v>397</v>
      </c>
      <c r="C107" s="7" t="s">
        <v>456</v>
      </c>
      <c r="D107" s="4" t="s">
        <v>354</v>
      </c>
      <c r="E107" s="7" t="s">
        <v>457</v>
      </c>
      <c r="F107" s="23">
        <v>11775900</v>
      </c>
      <c r="G107" s="7" t="s">
        <v>458</v>
      </c>
      <c r="H107" s="1">
        <v>45306</v>
      </c>
      <c r="I107" s="1">
        <v>45412</v>
      </c>
      <c r="J107" s="27">
        <f>K107/(F107+N107)</f>
        <v>1</v>
      </c>
      <c r="K107" s="23">
        <f>3925300*4</f>
        <v>15701200</v>
      </c>
      <c r="L107" s="23">
        <f>(F107+N107)-K107</f>
        <v>0</v>
      </c>
      <c r="M107" s="4">
        <v>1</v>
      </c>
      <c r="N107" s="23">
        <v>3925300</v>
      </c>
      <c r="O107" s="243"/>
    </row>
    <row r="108" spans="1:15" ht="13.2" customHeight="1" x14ac:dyDescent="0.25">
      <c r="A108" s="7" t="s">
        <v>5214</v>
      </c>
      <c r="B108" s="7" t="s">
        <v>405</v>
      </c>
      <c r="C108" s="7" t="s">
        <v>459</v>
      </c>
      <c r="D108" s="4" t="s">
        <v>354</v>
      </c>
      <c r="E108" s="7" t="s">
        <v>460</v>
      </c>
      <c r="F108" s="23">
        <v>13641600</v>
      </c>
      <c r="G108" s="7" t="s">
        <v>461</v>
      </c>
      <c r="H108" s="1">
        <v>45306</v>
      </c>
      <c r="I108" s="1">
        <v>45657</v>
      </c>
      <c r="J108" s="27">
        <f>K108/(F108+N108)</f>
        <v>0.5</v>
      </c>
      <c r="K108" s="23">
        <f>(F108/3)*6</f>
        <v>27283200</v>
      </c>
      <c r="L108" s="23">
        <f>(F108+N108)-K108</f>
        <v>27283200</v>
      </c>
      <c r="M108" s="4">
        <v>1</v>
      </c>
      <c r="N108" s="23">
        <v>40924800</v>
      </c>
      <c r="O108" s="243"/>
    </row>
    <row r="109" spans="1:15" ht="13.2" customHeight="1" x14ac:dyDescent="0.25">
      <c r="A109" s="7" t="s">
        <v>5214</v>
      </c>
      <c r="B109" s="7" t="s">
        <v>452</v>
      </c>
      <c r="C109" s="7" t="s">
        <v>462</v>
      </c>
      <c r="D109" s="4" t="s">
        <v>354</v>
      </c>
      <c r="E109" s="7" t="s">
        <v>463</v>
      </c>
      <c r="F109" s="23">
        <v>11040960</v>
      </c>
      <c r="G109" s="7" t="s">
        <v>455</v>
      </c>
      <c r="H109" s="1">
        <v>45415</v>
      </c>
      <c r="I109" s="1">
        <v>45504</v>
      </c>
      <c r="J109" s="27">
        <f>K109/F109</f>
        <v>0.66666666666666663</v>
      </c>
      <c r="K109" s="23">
        <f>3680320*2</f>
        <v>7360640</v>
      </c>
      <c r="L109" s="23">
        <f>(F109+N109)-K109</f>
        <v>3680320</v>
      </c>
      <c r="M109" s="4">
        <v>0</v>
      </c>
      <c r="N109" s="23">
        <v>0</v>
      </c>
      <c r="O109" s="243"/>
    </row>
    <row r="110" spans="1:15" ht="13.2" customHeight="1" x14ac:dyDescent="0.25">
      <c r="A110" s="7" t="s">
        <v>5214</v>
      </c>
      <c r="B110" s="7" t="s">
        <v>397</v>
      </c>
      <c r="C110" s="7" t="s">
        <v>464</v>
      </c>
      <c r="D110" s="4" t="s">
        <v>354</v>
      </c>
      <c r="E110" s="7" t="s">
        <v>465</v>
      </c>
      <c r="F110" s="23">
        <v>31404800</v>
      </c>
      <c r="G110" s="7" t="s">
        <v>458</v>
      </c>
      <c r="H110" s="1">
        <v>45415</v>
      </c>
      <c r="I110" s="1">
        <v>45657</v>
      </c>
      <c r="J110" s="27">
        <f>K110/F110</f>
        <v>0.25</v>
      </c>
      <c r="K110" s="23">
        <f>3925600*2</f>
        <v>7851200</v>
      </c>
      <c r="L110" s="23">
        <f>(F110+N110)-K110</f>
        <v>23553600</v>
      </c>
      <c r="M110" s="4">
        <v>0</v>
      </c>
      <c r="N110" s="23">
        <v>0</v>
      </c>
      <c r="O110" s="243"/>
    </row>
    <row r="111" spans="1:15" ht="13.2" customHeight="1" x14ac:dyDescent="0.25">
      <c r="A111" s="7" t="s">
        <v>5214</v>
      </c>
      <c r="B111" s="7" t="s">
        <v>405</v>
      </c>
      <c r="C111" s="7" t="s">
        <v>466</v>
      </c>
      <c r="D111" s="4" t="s">
        <v>354</v>
      </c>
      <c r="E111" s="7" t="s">
        <v>467</v>
      </c>
      <c r="F111" s="23">
        <v>13641600</v>
      </c>
      <c r="G111" s="7" t="s">
        <v>468</v>
      </c>
      <c r="H111" s="1">
        <v>45337</v>
      </c>
      <c r="I111" s="1">
        <v>45657</v>
      </c>
      <c r="J111" s="27">
        <f>K111/(F111+N111)</f>
        <v>0.42857142857142855</v>
      </c>
      <c r="K111" s="23">
        <f>(4547200*4)+2273600</f>
        <v>20462400</v>
      </c>
      <c r="L111" s="23">
        <f>(F111+N111)-K111</f>
        <v>27283200</v>
      </c>
      <c r="M111" s="4">
        <v>1</v>
      </c>
      <c r="N111" s="23">
        <v>34104000</v>
      </c>
      <c r="O111" s="243"/>
    </row>
    <row r="112" spans="1:15" ht="13.2" customHeight="1" x14ac:dyDescent="0.25">
      <c r="A112" s="7" t="s">
        <v>5214</v>
      </c>
      <c r="B112" s="7" t="s">
        <v>469</v>
      </c>
      <c r="C112" s="7" t="s">
        <v>470</v>
      </c>
      <c r="D112" s="4" t="s">
        <v>354</v>
      </c>
      <c r="E112" s="7" t="s">
        <v>471</v>
      </c>
      <c r="F112" s="23">
        <v>13641600</v>
      </c>
      <c r="G112" s="7" t="s">
        <v>472</v>
      </c>
      <c r="H112" s="1">
        <v>45306</v>
      </c>
      <c r="I112" s="1">
        <v>45565</v>
      </c>
      <c r="J112" s="27">
        <f>K112/(F112+N112)</f>
        <v>0.66666666666666663</v>
      </c>
      <c r="K112" s="23">
        <f>4547200*6</f>
        <v>27283200</v>
      </c>
      <c r="L112" s="23">
        <f>(F112+N112)-K112</f>
        <v>13641600</v>
      </c>
      <c r="M112" s="4">
        <v>2</v>
      </c>
      <c r="N112" s="23">
        <f>13641600+13641600</f>
        <v>27283200</v>
      </c>
      <c r="O112" s="243"/>
    </row>
    <row r="113" spans="1:15" ht="13.2" customHeight="1" x14ac:dyDescent="0.25">
      <c r="A113" s="7" t="s">
        <v>5214</v>
      </c>
      <c r="B113" s="19" t="s">
        <v>473</v>
      </c>
      <c r="C113" s="7" t="s">
        <v>474</v>
      </c>
      <c r="D113" s="12" t="s">
        <v>475</v>
      </c>
      <c r="E113" s="7" t="s">
        <v>476</v>
      </c>
      <c r="F113" s="23">
        <v>8685600</v>
      </c>
      <c r="G113" s="7" t="s">
        <v>477</v>
      </c>
      <c r="H113" s="1">
        <v>45306</v>
      </c>
      <c r="I113" s="1">
        <v>45382</v>
      </c>
      <c r="J113" s="27">
        <v>1</v>
      </c>
      <c r="K113" s="23">
        <v>8685600</v>
      </c>
      <c r="L113" s="23">
        <v>0</v>
      </c>
      <c r="M113" s="4">
        <v>2</v>
      </c>
      <c r="N113" s="23">
        <v>17371200</v>
      </c>
      <c r="O113" s="243"/>
    </row>
    <row r="114" spans="1:15" ht="13.2" customHeight="1" x14ac:dyDescent="0.25">
      <c r="A114" s="7" t="s">
        <v>5214</v>
      </c>
      <c r="B114" s="19" t="s">
        <v>473</v>
      </c>
      <c r="C114" s="7" t="s">
        <v>478</v>
      </c>
      <c r="D114" s="12" t="s">
        <v>475</v>
      </c>
      <c r="E114" s="7" t="s">
        <v>479</v>
      </c>
      <c r="F114" s="23">
        <v>8685600</v>
      </c>
      <c r="G114" s="7" t="s">
        <v>480</v>
      </c>
      <c r="H114" s="1">
        <v>45306</v>
      </c>
      <c r="I114" s="1">
        <v>45382</v>
      </c>
      <c r="J114" s="27">
        <v>1</v>
      </c>
      <c r="K114" s="23">
        <v>8685600</v>
      </c>
      <c r="L114" s="23">
        <v>0</v>
      </c>
      <c r="M114" s="4">
        <v>2</v>
      </c>
      <c r="N114" s="23">
        <v>17371200</v>
      </c>
      <c r="O114" s="243"/>
    </row>
    <row r="115" spans="1:15" ht="13.2" customHeight="1" x14ac:dyDescent="0.25">
      <c r="A115" s="7" t="s">
        <v>5214</v>
      </c>
      <c r="B115" s="19" t="s">
        <v>473</v>
      </c>
      <c r="C115" s="7" t="s">
        <v>481</v>
      </c>
      <c r="D115" s="12" t="s">
        <v>475</v>
      </c>
      <c r="E115" s="7" t="s">
        <v>482</v>
      </c>
      <c r="F115" s="23">
        <v>8685600</v>
      </c>
      <c r="G115" s="7" t="s">
        <v>483</v>
      </c>
      <c r="H115" s="1">
        <v>45306</v>
      </c>
      <c r="I115" s="1">
        <v>45382</v>
      </c>
      <c r="J115" s="27">
        <v>1</v>
      </c>
      <c r="K115" s="23">
        <v>8685600</v>
      </c>
      <c r="L115" s="23">
        <v>0</v>
      </c>
      <c r="M115" s="4">
        <v>2</v>
      </c>
      <c r="N115" s="23">
        <v>17371200</v>
      </c>
      <c r="O115" s="243"/>
    </row>
    <row r="116" spans="1:15" ht="13.2" customHeight="1" x14ac:dyDescent="0.25">
      <c r="A116" s="7" t="s">
        <v>5214</v>
      </c>
      <c r="B116" s="19" t="s">
        <v>473</v>
      </c>
      <c r="C116" s="7" t="s">
        <v>484</v>
      </c>
      <c r="D116" s="12" t="s">
        <v>475</v>
      </c>
      <c r="E116" s="7" t="s">
        <v>485</v>
      </c>
      <c r="F116" s="23">
        <v>8685600</v>
      </c>
      <c r="G116" s="7" t="s">
        <v>486</v>
      </c>
      <c r="H116" s="1">
        <v>45306</v>
      </c>
      <c r="I116" s="1">
        <v>45382</v>
      </c>
      <c r="J116" s="27">
        <v>1</v>
      </c>
      <c r="K116" s="23">
        <v>8685600</v>
      </c>
      <c r="L116" s="23">
        <v>0</v>
      </c>
      <c r="M116" s="4">
        <v>2</v>
      </c>
      <c r="N116" s="23">
        <v>17371200</v>
      </c>
      <c r="O116" s="243"/>
    </row>
    <row r="117" spans="1:15" ht="13.2" customHeight="1" x14ac:dyDescent="0.25">
      <c r="A117" s="7" t="s">
        <v>5214</v>
      </c>
      <c r="B117" s="19" t="s">
        <v>473</v>
      </c>
      <c r="C117" s="7" t="s">
        <v>487</v>
      </c>
      <c r="D117" s="12" t="s">
        <v>475</v>
      </c>
      <c r="E117" s="7" t="s">
        <v>488</v>
      </c>
      <c r="F117" s="23">
        <v>8685600</v>
      </c>
      <c r="G117" s="7" t="s">
        <v>489</v>
      </c>
      <c r="H117" s="1">
        <v>45306</v>
      </c>
      <c r="I117" s="1">
        <v>45382</v>
      </c>
      <c r="J117" s="27">
        <v>1</v>
      </c>
      <c r="K117" s="23">
        <v>8685600</v>
      </c>
      <c r="L117" s="23">
        <v>0</v>
      </c>
      <c r="M117" s="4">
        <v>2</v>
      </c>
      <c r="N117" s="23">
        <v>17371200</v>
      </c>
      <c r="O117" s="243"/>
    </row>
    <row r="118" spans="1:15" ht="13.2" customHeight="1" x14ac:dyDescent="0.25">
      <c r="A118" s="7" t="s">
        <v>5214</v>
      </c>
      <c r="B118" s="19" t="s">
        <v>473</v>
      </c>
      <c r="C118" s="7" t="s">
        <v>490</v>
      </c>
      <c r="D118" s="12" t="s">
        <v>475</v>
      </c>
      <c r="E118" s="7" t="s">
        <v>491</v>
      </c>
      <c r="F118" s="23">
        <v>11040960</v>
      </c>
      <c r="G118" s="7" t="s">
        <v>492</v>
      </c>
      <c r="H118" s="1">
        <v>45306</v>
      </c>
      <c r="I118" s="1">
        <v>45382</v>
      </c>
      <c r="J118" s="27">
        <v>1</v>
      </c>
      <c r="K118" s="23">
        <v>11040960</v>
      </c>
      <c r="L118" s="23">
        <v>0</v>
      </c>
      <c r="M118" s="4">
        <v>2</v>
      </c>
      <c r="N118" s="23">
        <v>22081920</v>
      </c>
      <c r="O118" s="243"/>
    </row>
    <row r="119" spans="1:15" ht="13.2" customHeight="1" x14ac:dyDescent="0.25">
      <c r="A119" s="7" t="s">
        <v>5214</v>
      </c>
      <c r="B119" s="19" t="s">
        <v>473</v>
      </c>
      <c r="C119" s="7" t="s">
        <v>493</v>
      </c>
      <c r="D119" s="12" t="s">
        <v>475</v>
      </c>
      <c r="E119" s="7" t="s">
        <v>494</v>
      </c>
      <c r="F119" s="23">
        <v>11040960</v>
      </c>
      <c r="G119" s="7" t="s">
        <v>495</v>
      </c>
      <c r="H119" s="1">
        <v>45306</v>
      </c>
      <c r="I119" s="1">
        <v>45382</v>
      </c>
      <c r="J119" s="27">
        <v>1</v>
      </c>
      <c r="K119" s="23">
        <v>11040960</v>
      </c>
      <c r="L119" s="23">
        <v>0</v>
      </c>
      <c r="M119" s="4">
        <v>2</v>
      </c>
      <c r="N119" s="23">
        <v>22081920</v>
      </c>
      <c r="O119" s="243"/>
    </row>
    <row r="120" spans="1:15" ht="13.2" customHeight="1" x14ac:dyDescent="0.25">
      <c r="A120" s="7" t="s">
        <v>5214</v>
      </c>
      <c r="B120" s="19" t="s">
        <v>496</v>
      </c>
      <c r="C120" s="7" t="s">
        <v>497</v>
      </c>
      <c r="D120" s="12" t="s">
        <v>475</v>
      </c>
      <c r="E120" s="7" t="s">
        <v>498</v>
      </c>
      <c r="F120" s="23">
        <v>11040960</v>
      </c>
      <c r="G120" s="7" t="s">
        <v>499</v>
      </c>
      <c r="H120" s="1">
        <v>45306</v>
      </c>
      <c r="I120" s="1">
        <v>45382</v>
      </c>
      <c r="J120" s="27">
        <v>1</v>
      </c>
      <c r="K120" s="23">
        <v>11040960</v>
      </c>
      <c r="L120" s="23">
        <v>0</v>
      </c>
      <c r="M120" s="4">
        <v>2</v>
      </c>
      <c r="N120" s="23">
        <v>22081920</v>
      </c>
      <c r="O120" s="243"/>
    </row>
    <row r="121" spans="1:15" ht="13.2" customHeight="1" x14ac:dyDescent="0.25">
      <c r="A121" s="7" t="s">
        <v>5214</v>
      </c>
      <c r="B121" s="19" t="s">
        <v>473</v>
      </c>
      <c r="C121" s="7" t="s">
        <v>500</v>
      </c>
      <c r="D121" s="12" t="s">
        <v>475</v>
      </c>
      <c r="E121" s="7" t="s">
        <v>501</v>
      </c>
      <c r="F121" s="23">
        <v>11040960</v>
      </c>
      <c r="G121" s="7" t="s">
        <v>502</v>
      </c>
      <c r="H121" s="1">
        <v>45306</v>
      </c>
      <c r="I121" s="1">
        <v>45382</v>
      </c>
      <c r="J121" s="27">
        <v>1</v>
      </c>
      <c r="K121" s="23">
        <v>11040960</v>
      </c>
      <c r="L121" s="23">
        <v>0</v>
      </c>
      <c r="M121" s="4">
        <v>2</v>
      </c>
      <c r="N121" s="23">
        <v>22081920</v>
      </c>
      <c r="O121" s="243"/>
    </row>
    <row r="122" spans="1:15" ht="13.2" customHeight="1" x14ac:dyDescent="0.25">
      <c r="A122" s="7" t="s">
        <v>5214</v>
      </c>
      <c r="B122" s="19" t="s">
        <v>473</v>
      </c>
      <c r="C122" s="7" t="s">
        <v>503</v>
      </c>
      <c r="D122" s="12" t="s">
        <v>475</v>
      </c>
      <c r="E122" s="7" t="s">
        <v>504</v>
      </c>
      <c r="F122" s="23">
        <v>11040960</v>
      </c>
      <c r="G122" s="7" t="s">
        <v>505</v>
      </c>
      <c r="H122" s="1">
        <v>45306</v>
      </c>
      <c r="I122" s="1">
        <v>45382</v>
      </c>
      <c r="J122" s="27">
        <v>1</v>
      </c>
      <c r="K122" s="23">
        <v>11040960</v>
      </c>
      <c r="L122" s="23">
        <v>0</v>
      </c>
      <c r="M122" s="4">
        <v>2</v>
      </c>
      <c r="N122" s="23">
        <v>22081920</v>
      </c>
      <c r="O122" s="243"/>
    </row>
    <row r="123" spans="1:15" ht="13.2" customHeight="1" x14ac:dyDescent="0.25">
      <c r="A123" s="7" t="s">
        <v>5214</v>
      </c>
      <c r="B123" s="19" t="s">
        <v>473</v>
      </c>
      <c r="C123" s="7" t="s">
        <v>506</v>
      </c>
      <c r="D123" s="12" t="s">
        <v>475</v>
      </c>
      <c r="E123" s="7" t="s">
        <v>507</v>
      </c>
      <c r="F123" s="23">
        <v>11040960</v>
      </c>
      <c r="G123" s="7" t="s">
        <v>508</v>
      </c>
      <c r="H123" s="1">
        <v>45306</v>
      </c>
      <c r="I123" s="1">
        <v>45382</v>
      </c>
      <c r="J123" s="27">
        <v>1</v>
      </c>
      <c r="K123" s="23">
        <v>11040960</v>
      </c>
      <c r="L123" s="23">
        <v>0</v>
      </c>
      <c r="M123" s="4">
        <v>2</v>
      </c>
      <c r="N123" s="23">
        <v>22081920</v>
      </c>
      <c r="O123" s="243"/>
    </row>
    <row r="124" spans="1:15" ht="13.2" customHeight="1" x14ac:dyDescent="0.25">
      <c r="A124" s="7" t="s">
        <v>5214</v>
      </c>
      <c r="B124" s="19" t="s">
        <v>473</v>
      </c>
      <c r="C124" s="7" t="s">
        <v>509</v>
      </c>
      <c r="D124" s="12" t="s">
        <v>475</v>
      </c>
      <c r="E124" s="7" t="s">
        <v>510</v>
      </c>
      <c r="F124" s="23">
        <v>8685600</v>
      </c>
      <c r="G124" s="7" t="s">
        <v>511</v>
      </c>
      <c r="H124" s="1">
        <v>45306</v>
      </c>
      <c r="I124" s="1">
        <v>45382</v>
      </c>
      <c r="J124" s="27">
        <v>1</v>
      </c>
      <c r="K124" s="23">
        <v>8685600</v>
      </c>
      <c r="L124" s="23">
        <v>0</v>
      </c>
      <c r="M124" s="4">
        <v>2</v>
      </c>
      <c r="N124" s="23">
        <v>17371200</v>
      </c>
      <c r="O124" s="243"/>
    </row>
    <row r="125" spans="1:15" ht="13.2" customHeight="1" x14ac:dyDescent="0.25">
      <c r="A125" s="7" t="s">
        <v>5214</v>
      </c>
      <c r="B125" s="19" t="s">
        <v>473</v>
      </c>
      <c r="C125" s="7" t="s">
        <v>470</v>
      </c>
      <c r="D125" s="12" t="s">
        <v>475</v>
      </c>
      <c r="E125" s="7" t="s">
        <v>471</v>
      </c>
      <c r="F125" s="23">
        <v>13641600</v>
      </c>
      <c r="G125" s="28" t="s">
        <v>472</v>
      </c>
      <c r="H125" s="1">
        <v>45306</v>
      </c>
      <c r="I125" s="1">
        <v>45382</v>
      </c>
      <c r="J125" s="27">
        <v>1</v>
      </c>
      <c r="K125" s="23">
        <v>13641600</v>
      </c>
      <c r="L125" s="23">
        <v>0</v>
      </c>
      <c r="M125" s="4">
        <v>2</v>
      </c>
      <c r="N125" s="23">
        <v>27283200</v>
      </c>
      <c r="O125" s="243"/>
    </row>
    <row r="126" spans="1:15" ht="13.2" customHeight="1" x14ac:dyDescent="0.25">
      <c r="A126" s="7" t="s">
        <v>5214</v>
      </c>
      <c r="B126" s="19" t="s">
        <v>473</v>
      </c>
      <c r="C126" s="7" t="s">
        <v>512</v>
      </c>
      <c r="D126" s="12" t="s">
        <v>475</v>
      </c>
      <c r="E126" s="7" t="s">
        <v>513</v>
      </c>
      <c r="F126" s="23">
        <v>11776800</v>
      </c>
      <c r="G126" s="28" t="s">
        <v>514</v>
      </c>
      <c r="H126" s="1">
        <v>45306</v>
      </c>
      <c r="I126" s="1">
        <v>45382</v>
      </c>
      <c r="J126" s="27">
        <v>1</v>
      </c>
      <c r="K126" s="23">
        <v>11776800</v>
      </c>
      <c r="L126" s="23">
        <v>0</v>
      </c>
      <c r="M126" s="4">
        <v>2</v>
      </c>
      <c r="N126" s="23">
        <v>23553600</v>
      </c>
      <c r="O126" s="243"/>
    </row>
    <row r="127" spans="1:15" ht="13.2" customHeight="1" x14ac:dyDescent="0.25">
      <c r="A127" s="7" t="s">
        <v>5214</v>
      </c>
      <c r="B127" s="19" t="s">
        <v>473</v>
      </c>
      <c r="C127" s="7" t="s">
        <v>515</v>
      </c>
      <c r="D127" s="12" t="s">
        <v>475</v>
      </c>
      <c r="E127" s="7" t="s">
        <v>516</v>
      </c>
      <c r="F127" s="23">
        <v>11040960</v>
      </c>
      <c r="G127" s="7" t="s">
        <v>517</v>
      </c>
      <c r="H127" s="1">
        <v>45306</v>
      </c>
      <c r="I127" s="1">
        <v>45382</v>
      </c>
      <c r="J127" s="27">
        <v>1</v>
      </c>
      <c r="K127" s="23">
        <v>11040960</v>
      </c>
      <c r="L127" s="23">
        <v>0</v>
      </c>
      <c r="M127" s="4">
        <v>2</v>
      </c>
      <c r="N127" s="23">
        <v>22081920</v>
      </c>
      <c r="O127" s="243"/>
    </row>
    <row r="128" spans="1:15" ht="13.2" customHeight="1" x14ac:dyDescent="0.25">
      <c r="A128" s="7" t="s">
        <v>5214</v>
      </c>
      <c r="B128" s="19" t="s">
        <v>473</v>
      </c>
      <c r="C128" s="7" t="s">
        <v>518</v>
      </c>
      <c r="D128" s="12" t="s">
        <v>475</v>
      </c>
      <c r="E128" s="7" t="s">
        <v>519</v>
      </c>
      <c r="F128" s="23">
        <v>5790400</v>
      </c>
      <c r="G128" s="7" t="s">
        <v>520</v>
      </c>
      <c r="H128" s="1">
        <v>45308</v>
      </c>
      <c r="I128" s="1">
        <v>45351</v>
      </c>
      <c r="J128" s="27">
        <v>1</v>
      </c>
      <c r="K128" s="23">
        <v>5790400</v>
      </c>
      <c r="L128" s="23">
        <v>0</v>
      </c>
      <c r="M128" s="4">
        <v>1</v>
      </c>
      <c r="N128" s="23">
        <v>5790400</v>
      </c>
      <c r="O128" s="243"/>
    </row>
    <row r="129" spans="1:15" ht="13.2" customHeight="1" x14ac:dyDescent="0.25">
      <c r="A129" s="7" t="s">
        <v>5214</v>
      </c>
      <c r="B129" s="19" t="s">
        <v>473</v>
      </c>
      <c r="C129" s="7" t="s">
        <v>521</v>
      </c>
      <c r="D129" s="12" t="s">
        <v>475</v>
      </c>
      <c r="E129" s="7" t="s">
        <v>522</v>
      </c>
      <c r="F129" s="23">
        <v>5790400</v>
      </c>
      <c r="G129" s="7" t="s">
        <v>523</v>
      </c>
      <c r="H129" s="1">
        <v>45308</v>
      </c>
      <c r="I129" s="1">
        <v>45351</v>
      </c>
      <c r="J129" s="27">
        <v>1</v>
      </c>
      <c r="K129" s="23">
        <v>5790400</v>
      </c>
      <c r="L129" s="23">
        <v>0</v>
      </c>
      <c r="M129" s="4">
        <v>2</v>
      </c>
      <c r="N129" s="23">
        <v>5790400</v>
      </c>
      <c r="O129" s="243"/>
    </row>
    <row r="130" spans="1:15" ht="13.2" customHeight="1" x14ac:dyDescent="0.25">
      <c r="A130" s="7" t="s">
        <v>5214</v>
      </c>
      <c r="B130" s="19" t="s">
        <v>473</v>
      </c>
      <c r="C130" s="7" t="s">
        <v>524</v>
      </c>
      <c r="D130" s="12" t="s">
        <v>475</v>
      </c>
      <c r="E130" s="7" t="s">
        <v>525</v>
      </c>
      <c r="F130" s="23">
        <v>5790400</v>
      </c>
      <c r="G130" s="7" t="s">
        <v>526</v>
      </c>
      <c r="H130" s="1">
        <v>45308</v>
      </c>
      <c r="I130" s="1">
        <v>45351</v>
      </c>
      <c r="J130" s="27">
        <v>1</v>
      </c>
      <c r="K130" s="23">
        <v>5790400</v>
      </c>
      <c r="L130" s="23">
        <v>0</v>
      </c>
      <c r="M130" s="4">
        <v>2</v>
      </c>
      <c r="N130" s="23">
        <v>5790400</v>
      </c>
      <c r="O130" s="243"/>
    </row>
    <row r="131" spans="1:15" ht="13.2" customHeight="1" x14ac:dyDescent="0.25">
      <c r="A131" s="7" t="s">
        <v>5214</v>
      </c>
      <c r="B131" s="19" t="s">
        <v>473</v>
      </c>
      <c r="C131" s="7" t="s">
        <v>527</v>
      </c>
      <c r="D131" s="12" t="s">
        <v>475</v>
      </c>
      <c r="E131" s="7" t="s">
        <v>528</v>
      </c>
      <c r="F131" s="23">
        <v>5790400</v>
      </c>
      <c r="G131" s="7" t="s">
        <v>529</v>
      </c>
      <c r="H131" s="1">
        <v>45308</v>
      </c>
      <c r="I131" s="1">
        <v>45351</v>
      </c>
      <c r="J131" s="27">
        <v>1</v>
      </c>
      <c r="K131" s="23">
        <v>5790400</v>
      </c>
      <c r="L131" s="23">
        <v>0</v>
      </c>
      <c r="M131" s="4">
        <v>2</v>
      </c>
      <c r="N131" s="23">
        <v>5790400</v>
      </c>
      <c r="O131" s="243"/>
    </row>
    <row r="132" spans="1:15" ht="13.2" customHeight="1" x14ac:dyDescent="0.25">
      <c r="A132" s="7" t="s">
        <v>5214</v>
      </c>
      <c r="B132" s="19" t="s">
        <v>473</v>
      </c>
      <c r="C132" s="7" t="s">
        <v>530</v>
      </c>
      <c r="D132" s="12" t="s">
        <v>475</v>
      </c>
      <c r="E132" s="7" t="s">
        <v>531</v>
      </c>
      <c r="F132" s="23">
        <v>5790400</v>
      </c>
      <c r="G132" s="7" t="s">
        <v>532</v>
      </c>
      <c r="H132" s="1">
        <v>45308</v>
      </c>
      <c r="I132" s="1">
        <v>45351</v>
      </c>
      <c r="J132" s="27">
        <v>1</v>
      </c>
      <c r="K132" s="23">
        <v>5790400</v>
      </c>
      <c r="L132" s="23">
        <v>0</v>
      </c>
      <c r="M132" s="4">
        <v>1</v>
      </c>
      <c r="N132" s="23">
        <v>5790400</v>
      </c>
      <c r="O132" s="243"/>
    </row>
    <row r="133" spans="1:15" ht="13.2" customHeight="1" x14ac:dyDescent="0.25">
      <c r="A133" s="7" t="s">
        <v>5214</v>
      </c>
      <c r="B133" s="19" t="s">
        <v>473</v>
      </c>
      <c r="C133" s="7" t="s">
        <v>533</v>
      </c>
      <c r="D133" s="12" t="s">
        <v>475</v>
      </c>
      <c r="E133" s="7" t="s">
        <v>534</v>
      </c>
      <c r="F133" s="23">
        <v>5790400</v>
      </c>
      <c r="G133" s="7" t="s">
        <v>535</v>
      </c>
      <c r="H133" s="1">
        <v>45308</v>
      </c>
      <c r="I133" s="1">
        <v>45351</v>
      </c>
      <c r="J133" s="27">
        <v>1</v>
      </c>
      <c r="K133" s="23">
        <v>5790400</v>
      </c>
      <c r="L133" s="23">
        <v>0</v>
      </c>
      <c r="M133" s="4">
        <v>1</v>
      </c>
      <c r="N133" s="23">
        <v>5790400</v>
      </c>
      <c r="O133" s="243"/>
    </row>
    <row r="134" spans="1:15" ht="13.2" customHeight="1" x14ac:dyDescent="0.25">
      <c r="A134" s="7" t="s">
        <v>5214</v>
      </c>
      <c r="B134" s="19" t="s">
        <v>473</v>
      </c>
      <c r="C134" s="7" t="s">
        <v>536</v>
      </c>
      <c r="D134" s="12" t="s">
        <v>475</v>
      </c>
      <c r="E134" s="7" t="s">
        <v>537</v>
      </c>
      <c r="F134" s="23">
        <v>5790400</v>
      </c>
      <c r="G134" s="7" t="s">
        <v>538</v>
      </c>
      <c r="H134" s="1">
        <v>45308</v>
      </c>
      <c r="I134" s="1">
        <v>45351</v>
      </c>
      <c r="J134" s="27">
        <v>1</v>
      </c>
      <c r="K134" s="23">
        <v>5790400</v>
      </c>
      <c r="L134" s="23">
        <v>0</v>
      </c>
      <c r="M134" s="4">
        <v>2</v>
      </c>
      <c r="N134" s="23">
        <v>5790400</v>
      </c>
      <c r="O134" s="243"/>
    </row>
    <row r="135" spans="1:15" ht="13.2" customHeight="1" x14ac:dyDescent="0.25">
      <c r="A135" s="7" t="s">
        <v>5214</v>
      </c>
      <c r="B135" s="19" t="s">
        <v>473</v>
      </c>
      <c r="C135" s="7" t="s">
        <v>539</v>
      </c>
      <c r="D135" s="12" t="s">
        <v>475</v>
      </c>
      <c r="E135" s="7" t="s">
        <v>540</v>
      </c>
      <c r="F135" s="23">
        <v>5790400</v>
      </c>
      <c r="G135" s="7" t="s">
        <v>541</v>
      </c>
      <c r="H135" s="1">
        <v>45308</v>
      </c>
      <c r="I135" s="1">
        <v>45351</v>
      </c>
      <c r="J135" s="27">
        <v>1</v>
      </c>
      <c r="K135" s="23">
        <v>5790400</v>
      </c>
      <c r="L135" s="23">
        <v>0</v>
      </c>
      <c r="M135" s="4">
        <v>1</v>
      </c>
      <c r="N135" s="23">
        <v>5790400</v>
      </c>
      <c r="O135" s="243"/>
    </row>
    <row r="136" spans="1:15" ht="13.2" customHeight="1" x14ac:dyDescent="0.25">
      <c r="A136" s="7" t="s">
        <v>5214</v>
      </c>
      <c r="B136" s="19" t="s">
        <v>473</v>
      </c>
      <c r="C136" s="7" t="s">
        <v>542</v>
      </c>
      <c r="D136" s="12" t="s">
        <v>475</v>
      </c>
      <c r="E136" s="7" t="s">
        <v>543</v>
      </c>
      <c r="F136" s="23">
        <v>5790400</v>
      </c>
      <c r="G136" s="7" t="s">
        <v>544</v>
      </c>
      <c r="H136" s="1">
        <v>45308</v>
      </c>
      <c r="I136" s="1">
        <v>45351</v>
      </c>
      <c r="J136" s="27">
        <v>1</v>
      </c>
      <c r="K136" s="23">
        <v>5790400</v>
      </c>
      <c r="L136" s="23">
        <v>0</v>
      </c>
      <c r="M136" s="4">
        <v>1</v>
      </c>
      <c r="N136" s="23">
        <v>5790400</v>
      </c>
      <c r="O136" s="243"/>
    </row>
    <row r="137" spans="1:15" ht="13.2" customHeight="1" x14ac:dyDescent="0.25">
      <c r="A137" s="7" t="s">
        <v>5214</v>
      </c>
      <c r="B137" s="19" t="s">
        <v>473</v>
      </c>
      <c r="C137" s="7" t="s">
        <v>545</v>
      </c>
      <c r="D137" s="12" t="s">
        <v>475</v>
      </c>
      <c r="E137" s="7" t="s">
        <v>546</v>
      </c>
      <c r="F137" s="23">
        <v>5790400</v>
      </c>
      <c r="G137" s="7" t="s">
        <v>547</v>
      </c>
      <c r="H137" s="1">
        <v>45308</v>
      </c>
      <c r="I137" s="1">
        <v>45351</v>
      </c>
      <c r="J137" s="27">
        <v>1</v>
      </c>
      <c r="K137" s="23">
        <v>5790400</v>
      </c>
      <c r="L137" s="23">
        <v>0</v>
      </c>
      <c r="M137" s="4">
        <v>1</v>
      </c>
      <c r="N137" s="23">
        <v>5790400</v>
      </c>
      <c r="O137" s="243"/>
    </row>
    <row r="138" spans="1:15" ht="13.2" customHeight="1" x14ac:dyDescent="0.25">
      <c r="A138" s="7" t="s">
        <v>5214</v>
      </c>
      <c r="B138" s="19" t="s">
        <v>473</v>
      </c>
      <c r="C138" s="7" t="s">
        <v>548</v>
      </c>
      <c r="D138" s="12" t="s">
        <v>475</v>
      </c>
      <c r="E138" s="7" t="s">
        <v>549</v>
      </c>
      <c r="F138" s="23">
        <v>5790400</v>
      </c>
      <c r="G138" s="28" t="s">
        <v>550</v>
      </c>
      <c r="H138" s="1">
        <v>45308</v>
      </c>
      <c r="I138" s="1">
        <v>45351</v>
      </c>
      <c r="J138" s="27">
        <v>1</v>
      </c>
      <c r="K138" s="23">
        <v>5790400</v>
      </c>
      <c r="L138" s="23">
        <v>0</v>
      </c>
      <c r="M138" s="4">
        <v>2</v>
      </c>
      <c r="N138" s="23">
        <v>5790400</v>
      </c>
      <c r="O138" s="243"/>
    </row>
    <row r="139" spans="1:15" ht="13.2" customHeight="1" x14ac:dyDescent="0.25">
      <c r="A139" s="7" t="s">
        <v>5214</v>
      </c>
      <c r="B139" s="19" t="s">
        <v>473</v>
      </c>
      <c r="C139" s="7" t="s">
        <v>551</v>
      </c>
      <c r="D139" s="12" t="s">
        <v>475</v>
      </c>
      <c r="E139" s="7" t="s">
        <v>552</v>
      </c>
      <c r="F139" s="23">
        <v>5790400</v>
      </c>
      <c r="G139" s="7" t="s">
        <v>553</v>
      </c>
      <c r="H139" s="1">
        <v>45308</v>
      </c>
      <c r="I139" s="1">
        <v>45351</v>
      </c>
      <c r="J139" s="27">
        <v>1</v>
      </c>
      <c r="K139" s="23">
        <v>5790400</v>
      </c>
      <c r="L139" s="23">
        <v>0</v>
      </c>
      <c r="M139" s="4">
        <v>3</v>
      </c>
      <c r="N139" s="23">
        <v>23161600</v>
      </c>
      <c r="O139" s="243"/>
    </row>
    <row r="140" spans="1:15" ht="13.2" customHeight="1" x14ac:dyDescent="0.25">
      <c r="A140" s="7" t="s">
        <v>5214</v>
      </c>
      <c r="B140" s="19" t="s">
        <v>473</v>
      </c>
      <c r="C140" s="7" t="s">
        <v>554</v>
      </c>
      <c r="D140" s="12" t="s">
        <v>475</v>
      </c>
      <c r="E140" s="7" t="s">
        <v>555</v>
      </c>
      <c r="F140" s="23">
        <v>5790400</v>
      </c>
      <c r="G140" s="7" t="s">
        <v>556</v>
      </c>
      <c r="H140" s="1">
        <v>45308</v>
      </c>
      <c r="I140" s="1">
        <v>45351</v>
      </c>
      <c r="J140" s="27">
        <v>1</v>
      </c>
      <c r="K140" s="23">
        <v>5790400</v>
      </c>
      <c r="L140" s="23">
        <v>0</v>
      </c>
      <c r="M140" s="4">
        <v>2</v>
      </c>
      <c r="N140" s="23">
        <v>17371200</v>
      </c>
      <c r="O140" s="243"/>
    </row>
    <row r="141" spans="1:15" ht="13.2" customHeight="1" x14ac:dyDescent="0.25">
      <c r="A141" s="7" t="s">
        <v>5214</v>
      </c>
      <c r="B141" s="19" t="s">
        <v>473</v>
      </c>
      <c r="C141" s="7" t="s">
        <v>557</v>
      </c>
      <c r="D141" s="12" t="s">
        <v>475</v>
      </c>
      <c r="E141" s="7" t="s">
        <v>558</v>
      </c>
      <c r="F141" s="23">
        <v>5790400</v>
      </c>
      <c r="G141" s="7" t="s">
        <v>559</v>
      </c>
      <c r="H141" s="1">
        <v>45308</v>
      </c>
      <c r="I141" s="1">
        <v>45351</v>
      </c>
      <c r="J141" s="27">
        <v>1</v>
      </c>
      <c r="K141" s="23">
        <v>5790400</v>
      </c>
      <c r="L141" s="23">
        <v>0</v>
      </c>
      <c r="M141" s="4">
        <v>0</v>
      </c>
      <c r="N141" s="23">
        <v>0</v>
      </c>
      <c r="O141" s="243"/>
    </row>
    <row r="142" spans="1:15" ht="13.2" customHeight="1" x14ac:dyDescent="0.25">
      <c r="A142" s="7" t="s">
        <v>5214</v>
      </c>
      <c r="B142" s="19" t="s">
        <v>473</v>
      </c>
      <c r="C142" s="7" t="s">
        <v>560</v>
      </c>
      <c r="D142" s="12" t="s">
        <v>475</v>
      </c>
      <c r="E142" s="7" t="s">
        <v>561</v>
      </c>
      <c r="F142" s="23">
        <v>5790400</v>
      </c>
      <c r="G142" s="7" t="s">
        <v>562</v>
      </c>
      <c r="H142" s="1">
        <v>45308</v>
      </c>
      <c r="I142" s="1">
        <v>45351</v>
      </c>
      <c r="J142" s="27">
        <v>1</v>
      </c>
      <c r="K142" s="23">
        <v>5790400</v>
      </c>
      <c r="L142" s="23">
        <v>0</v>
      </c>
      <c r="M142" s="4">
        <v>1</v>
      </c>
      <c r="N142" s="23">
        <v>5790400</v>
      </c>
      <c r="O142" s="243"/>
    </row>
    <row r="143" spans="1:15" ht="13.2" customHeight="1" x14ac:dyDescent="0.25">
      <c r="A143" s="7" t="s">
        <v>5214</v>
      </c>
      <c r="B143" s="19" t="s">
        <v>473</v>
      </c>
      <c r="C143" s="7" t="s">
        <v>563</v>
      </c>
      <c r="D143" s="12" t="s">
        <v>475</v>
      </c>
      <c r="E143" s="7" t="s">
        <v>564</v>
      </c>
      <c r="F143" s="23">
        <v>7360640</v>
      </c>
      <c r="G143" s="7" t="s">
        <v>565</v>
      </c>
      <c r="H143" s="1">
        <v>45308</v>
      </c>
      <c r="I143" s="1">
        <v>45351</v>
      </c>
      <c r="J143" s="27">
        <v>1</v>
      </c>
      <c r="K143" s="23">
        <v>7360640</v>
      </c>
      <c r="L143" s="23">
        <v>0</v>
      </c>
      <c r="M143" s="4">
        <v>4</v>
      </c>
      <c r="N143" s="23">
        <v>18402000</v>
      </c>
      <c r="O143" s="243"/>
    </row>
    <row r="144" spans="1:15" ht="13.2" customHeight="1" x14ac:dyDescent="0.25">
      <c r="A144" s="7" t="s">
        <v>5214</v>
      </c>
      <c r="B144" s="19" t="s">
        <v>473</v>
      </c>
      <c r="C144" s="7" t="s">
        <v>566</v>
      </c>
      <c r="D144" s="12" t="s">
        <v>475</v>
      </c>
      <c r="E144" s="7" t="s">
        <v>567</v>
      </c>
      <c r="F144" s="23">
        <v>5790400</v>
      </c>
      <c r="G144" s="7" t="s">
        <v>568</v>
      </c>
      <c r="H144" s="1">
        <v>45308</v>
      </c>
      <c r="I144" s="1">
        <v>45351</v>
      </c>
      <c r="J144" s="27">
        <v>1</v>
      </c>
      <c r="K144" s="23">
        <v>5790400</v>
      </c>
      <c r="L144" s="23">
        <v>0</v>
      </c>
      <c r="M144" s="4">
        <v>4</v>
      </c>
      <c r="N144" s="23">
        <v>14476000</v>
      </c>
      <c r="O144" s="243"/>
    </row>
    <row r="145" spans="1:15" ht="13.2" customHeight="1" x14ac:dyDescent="0.25">
      <c r="A145" s="7" t="s">
        <v>5214</v>
      </c>
      <c r="B145" s="19" t="s">
        <v>473</v>
      </c>
      <c r="C145" s="7" t="s">
        <v>569</v>
      </c>
      <c r="D145" s="12" t="s">
        <v>475</v>
      </c>
      <c r="E145" s="7" t="s">
        <v>570</v>
      </c>
      <c r="F145" s="23">
        <v>5790400</v>
      </c>
      <c r="G145" s="7" t="s">
        <v>571</v>
      </c>
      <c r="H145" s="1">
        <v>45308</v>
      </c>
      <c r="I145" s="1">
        <v>45351</v>
      </c>
      <c r="J145" s="27">
        <v>1</v>
      </c>
      <c r="K145" s="23">
        <v>5790400</v>
      </c>
      <c r="L145" s="23">
        <v>0</v>
      </c>
      <c r="M145" s="4">
        <v>4</v>
      </c>
      <c r="N145" s="23">
        <v>20266400</v>
      </c>
      <c r="O145" s="243"/>
    </row>
    <row r="146" spans="1:15" ht="13.2" customHeight="1" x14ac:dyDescent="0.25">
      <c r="A146" s="7" t="s">
        <v>5214</v>
      </c>
      <c r="B146" s="19" t="s">
        <v>473</v>
      </c>
      <c r="C146" s="7" t="s">
        <v>572</v>
      </c>
      <c r="D146" s="12" t="s">
        <v>475</v>
      </c>
      <c r="E146" s="7" t="s">
        <v>573</v>
      </c>
      <c r="F146" s="23">
        <v>5790400</v>
      </c>
      <c r="G146" s="7" t="s">
        <v>574</v>
      </c>
      <c r="H146" s="1">
        <v>45308</v>
      </c>
      <c r="I146" s="1">
        <v>45351</v>
      </c>
      <c r="J146" s="27">
        <v>1</v>
      </c>
      <c r="K146" s="23">
        <v>5790400</v>
      </c>
      <c r="L146" s="23">
        <v>0</v>
      </c>
      <c r="M146" s="4">
        <v>1</v>
      </c>
      <c r="N146" s="23">
        <v>5790400</v>
      </c>
      <c r="O146" s="243"/>
    </row>
    <row r="147" spans="1:15" ht="13.2" customHeight="1" x14ac:dyDescent="0.25">
      <c r="A147" s="7" t="s">
        <v>5214</v>
      </c>
      <c r="B147" s="19" t="s">
        <v>473</v>
      </c>
      <c r="C147" s="7" t="s">
        <v>575</v>
      </c>
      <c r="D147" s="12" t="s">
        <v>475</v>
      </c>
      <c r="E147" s="7" t="s">
        <v>576</v>
      </c>
      <c r="F147" s="23">
        <v>5790400</v>
      </c>
      <c r="G147" s="7" t="s">
        <v>577</v>
      </c>
      <c r="H147" s="1">
        <v>45308</v>
      </c>
      <c r="I147" s="1">
        <v>45351</v>
      </c>
      <c r="J147" s="27">
        <v>1</v>
      </c>
      <c r="K147" s="23">
        <v>5790400</v>
      </c>
      <c r="L147" s="23">
        <v>0</v>
      </c>
      <c r="M147" s="4">
        <v>0</v>
      </c>
      <c r="N147" s="23">
        <v>0</v>
      </c>
      <c r="O147" s="243"/>
    </row>
    <row r="148" spans="1:15" ht="13.2" customHeight="1" x14ac:dyDescent="0.25">
      <c r="A148" s="7" t="s">
        <v>5214</v>
      </c>
      <c r="B148" s="19" t="s">
        <v>473</v>
      </c>
      <c r="C148" s="7" t="s">
        <v>578</v>
      </c>
      <c r="D148" s="12" t="s">
        <v>475</v>
      </c>
      <c r="E148" s="7" t="s">
        <v>579</v>
      </c>
      <c r="F148" s="23">
        <v>5790400</v>
      </c>
      <c r="G148" s="7" t="s">
        <v>580</v>
      </c>
      <c r="H148" s="1">
        <v>45308</v>
      </c>
      <c r="I148" s="1">
        <v>45351</v>
      </c>
      <c r="J148" s="27">
        <v>1</v>
      </c>
      <c r="K148" s="23">
        <v>5790400</v>
      </c>
      <c r="L148" s="23">
        <v>0</v>
      </c>
      <c r="M148" s="4">
        <v>3</v>
      </c>
      <c r="N148" s="23">
        <v>14476000</v>
      </c>
      <c r="O148" s="243"/>
    </row>
    <row r="149" spans="1:15" ht="13.2" customHeight="1" x14ac:dyDescent="0.25">
      <c r="A149" s="7" t="s">
        <v>5214</v>
      </c>
      <c r="B149" s="19" t="s">
        <v>473</v>
      </c>
      <c r="C149" s="7" t="s">
        <v>581</v>
      </c>
      <c r="D149" s="12" t="s">
        <v>475</v>
      </c>
      <c r="E149" s="7" t="s">
        <v>582</v>
      </c>
      <c r="F149" s="23">
        <v>23161600</v>
      </c>
      <c r="G149" s="7" t="s">
        <v>520</v>
      </c>
      <c r="H149" s="1">
        <v>45415</v>
      </c>
      <c r="I149" s="1">
        <v>45657</v>
      </c>
      <c r="J149" s="27">
        <v>0.26</v>
      </c>
      <c r="K149" s="23">
        <v>5790400</v>
      </c>
      <c r="L149" s="23">
        <v>0</v>
      </c>
      <c r="M149" s="4">
        <v>0</v>
      </c>
      <c r="N149" s="23">
        <v>0</v>
      </c>
      <c r="O149" s="243"/>
    </row>
    <row r="150" spans="1:15" ht="13.2" customHeight="1" x14ac:dyDescent="0.25">
      <c r="A150" s="7" t="s">
        <v>5214</v>
      </c>
      <c r="B150" s="19" t="s">
        <v>473</v>
      </c>
      <c r="C150" s="7" t="s">
        <v>583</v>
      </c>
      <c r="D150" s="12" t="s">
        <v>475</v>
      </c>
      <c r="E150" s="7" t="s">
        <v>584</v>
      </c>
      <c r="F150" s="23">
        <v>11580800</v>
      </c>
      <c r="G150" s="7" t="s">
        <v>523</v>
      </c>
      <c r="H150" s="1">
        <v>45422</v>
      </c>
      <c r="I150" s="1">
        <v>45535</v>
      </c>
      <c r="J150" s="27">
        <v>0.5</v>
      </c>
      <c r="K150" s="23">
        <v>5790400</v>
      </c>
      <c r="L150" s="23">
        <v>0</v>
      </c>
      <c r="M150" s="4">
        <v>0</v>
      </c>
      <c r="N150" s="23">
        <v>0</v>
      </c>
      <c r="O150" s="243"/>
    </row>
    <row r="151" spans="1:15" ht="13.2" customHeight="1" x14ac:dyDescent="0.25">
      <c r="A151" s="7" t="s">
        <v>5214</v>
      </c>
      <c r="B151" s="19" t="s">
        <v>473</v>
      </c>
      <c r="C151" s="7" t="s">
        <v>585</v>
      </c>
      <c r="D151" s="12" t="s">
        <v>475</v>
      </c>
      <c r="E151" s="7" t="s">
        <v>586</v>
      </c>
      <c r="F151" s="23">
        <v>11580800</v>
      </c>
      <c r="G151" s="7" t="s">
        <v>526</v>
      </c>
      <c r="H151" s="1">
        <v>45422</v>
      </c>
      <c r="I151" s="1">
        <v>45535</v>
      </c>
      <c r="J151" s="27">
        <v>0.5</v>
      </c>
      <c r="K151" s="23">
        <v>5790400</v>
      </c>
      <c r="L151" s="23">
        <v>0</v>
      </c>
      <c r="M151" s="4">
        <v>0</v>
      </c>
      <c r="N151" s="23">
        <v>0</v>
      </c>
      <c r="O151" s="243"/>
    </row>
    <row r="152" spans="1:15" ht="13.2" customHeight="1" x14ac:dyDescent="0.25">
      <c r="A152" s="7" t="s">
        <v>5214</v>
      </c>
      <c r="B152" s="19" t="s">
        <v>473</v>
      </c>
      <c r="C152" s="7" t="s">
        <v>587</v>
      </c>
      <c r="D152" s="12" t="s">
        <v>475</v>
      </c>
      <c r="E152" s="7" t="s">
        <v>588</v>
      </c>
      <c r="F152" s="23">
        <v>23161600</v>
      </c>
      <c r="G152" s="7" t="s">
        <v>535</v>
      </c>
      <c r="H152" s="1">
        <v>45415</v>
      </c>
      <c r="I152" s="1">
        <v>45657</v>
      </c>
      <c r="J152" s="27">
        <v>0.26</v>
      </c>
      <c r="K152" s="23">
        <v>5790400</v>
      </c>
      <c r="L152" s="23">
        <v>0</v>
      </c>
      <c r="M152" s="4">
        <v>0</v>
      </c>
      <c r="N152" s="23">
        <v>0</v>
      </c>
      <c r="O152" s="243"/>
    </row>
    <row r="153" spans="1:15" ht="13.2" customHeight="1" x14ac:dyDescent="0.25">
      <c r="A153" s="7" t="s">
        <v>5214</v>
      </c>
      <c r="B153" s="19" t="s">
        <v>473</v>
      </c>
      <c r="C153" s="7" t="s">
        <v>589</v>
      </c>
      <c r="D153" s="12" t="s">
        <v>475</v>
      </c>
      <c r="E153" s="7" t="s">
        <v>590</v>
      </c>
      <c r="F153" s="23">
        <v>23161600</v>
      </c>
      <c r="G153" s="7" t="s">
        <v>541</v>
      </c>
      <c r="H153" s="1">
        <v>45415</v>
      </c>
      <c r="I153" s="1">
        <v>45657</v>
      </c>
      <c r="J153" s="27">
        <v>0.26</v>
      </c>
      <c r="K153" s="23">
        <v>5790400</v>
      </c>
      <c r="L153" s="23">
        <v>0</v>
      </c>
      <c r="M153" s="4">
        <v>0</v>
      </c>
      <c r="N153" s="23">
        <v>0</v>
      </c>
      <c r="O153" s="243"/>
    </row>
    <row r="154" spans="1:15" ht="13.2" customHeight="1" x14ac:dyDescent="0.25">
      <c r="A154" s="7" t="s">
        <v>5214</v>
      </c>
      <c r="B154" s="19" t="s">
        <v>473</v>
      </c>
      <c r="C154" s="7" t="s">
        <v>591</v>
      </c>
      <c r="D154" s="12" t="s">
        <v>475</v>
      </c>
      <c r="E154" s="7" t="s">
        <v>592</v>
      </c>
      <c r="F154" s="23">
        <v>23161600</v>
      </c>
      <c r="G154" s="7" t="s">
        <v>544</v>
      </c>
      <c r="H154" s="1">
        <v>45415</v>
      </c>
      <c r="I154" s="1">
        <v>45657</v>
      </c>
      <c r="J154" s="27">
        <v>0.26</v>
      </c>
      <c r="K154" s="23">
        <v>5790400</v>
      </c>
      <c r="L154" s="23">
        <v>0</v>
      </c>
      <c r="M154" s="4">
        <v>0</v>
      </c>
      <c r="N154" s="23">
        <v>0</v>
      </c>
      <c r="O154" s="243"/>
    </row>
    <row r="155" spans="1:15" ht="13.2" customHeight="1" x14ac:dyDescent="0.25">
      <c r="A155" s="7" t="s">
        <v>5214</v>
      </c>
      <c r="B155" s="19" t="s">
        <v>473</v>
      </c>
      <c r="C155" s="7" t="s">
        <v>593</v>
      </c>
      <c r="D155" s="12" t="s">
        <v>475</v>
      </c>
      <c r="E155" s="7" t="s">
        <v>594</v>
      </c>
      <c r="F155" s="23">
        <v>23161600</v>
      </c>
      <c r="G155" s="7" t="s">
        <v>562</v>
      </c>
      <c r="H155" s="1">
        <v>45415</v>
      </c>
      <c r="I155" s="1">
        <v>45657</v>
      </c>
      <c r="J155" s="27">
        <v>0.26</v>
      </c>
      <c r="K155" s="23">
        <v>5790400</v>
      </c>
      <c r="L155" s="23">
        <v>0</v>
      </c>
      <c r="M155" s="4">
        <v>0</v>
      </c>
      <c r="N155" s="23">
        <v>0</v>
      </c>
      <c r="O155" s="243"/>
    </row>
    <row r="156" spans="1:15" ht="13.2" customHeight="1" x14ac:dyDescent="0.25">
      <c r="A156" s="7" t="s">
        <v>5214</v>
      </c>
      <c r="B156" s="19" t="s">
        <v>473</v>
      </c>
      <c r="C156" s="7" t="s">
        <v>595</v>
      </c>
      <c r="D156" s="12" t="s">
        <v>475</v>
      </c>
      <c r="E156" s="7" t="s">
        <v>596</v>
      </c>
      <c r="F156" s="23">
        <v>11580800</v>
      </c>
      <c r="G156" s="7" t="s">
        <v>597</v>
      </c>
      <c r="H156" s="1">
        <v>45415</v>
      </c>
      <c r="I156" s="1">
        <v>45535</v>
      </c>
      <c r="J156" s="27">
        <v>0.5</v>
      </c>
      <c r="K156" s="23">
        <v>5790400</v>
      </c>
      <c r="L156" s="23">
        <v>0</v>
      </c>
      <c r="M156" s="4">
        <v>0</v>
      </c>
      <c r="N156" s="23">
        <v>0</v>
      </c>
      <c r="O156" s="243"/>
    </row>
    <row r="157" spans="1:15" ht="13.2" customHeight="1" x14ac:dyDescent="0.25">
      <c r="A157" s="7" t="s">
        <v>5214</v>
      </c>
      <c r="B157" s="19" t="s">
        <v>473</v>
      </c>
      <c r="C157" s="7" t="s">
        <v>598</v>
      </c>
      <c r="D157" s="12" t="s">
        <v>475</v>
      </c>
      <c r="E157" s="7" t="s">
        <v>599</v>
      </c>
      <c r="F157" s="23">
        <v>23161600</v>
      </c>
      <c r="G157" s="7" t="s">
        <v>600</v>
      </c>
      <c r="H157" s="1">
        <v>45415</v>
      </c>
      <c r="I157" s="1">
        <v>45657</v>
      </c>
      <c r="J157" s="27">
        <v>0.26</v>
      </c>
      <c r="K157" s="23">
        <v>5790400</v>
      </c>
      <c r="L157" s="23">
        <v>0</v>
      </c>
      <c r="M157" s="4">
        <v>0</v>
      </c>
      <c r="N157" s="23">
        <v>0</v>
      </c>
      <c r="O157" s="243"/>
    </row>
    <row r="158" spans="1:15" ht="13.2" customHeight="1" x14ac:dyDescent="0.25">
      <c r="A158" s="7" t="s">
        <v>5214</v>
      </c>
      <c r="B158" s="19" t="s">
        <v>473</v>
      </c>
      <c r="C158" s="7" t="s">
        <v>601</v>
      </c>
      <c r="D158" s="12" t="s">
        <v>475</v>
      </c>
      <c r="E158" s="7" t="s">
        <v>602</v>
      </c>
      <c r="F158" s="23">
        <v>8686600</v>
      </c>
      <c r="G158" s="7" t="s">
        <v>538</v>
      </c>
      <c r="H158" s="1">
        <v>45415</v>
      </c>
      <c r="I158" s="1">
        <v>45504</v>
      </c>
      <c r="J158" s="27">
        <v>0.66</v>
      </c>
      <c r="K158" s="23">
        <v>5790400</v>
      </c>
      <c r="L158" s="23">
        <v>0</v>
      </c>
      <c r="M158" s="4">
        <v>0</v>
      </c>
      <c r="N158" s="23">
        <v>0</v>
      </c>
      <c r="O158" s="243"/>
    </row>
    <row r="159" spans="1:15" ht="13.2" customHeight="1" x14ac:dyDescent="0.25">
      <c r="A159" s="7" t="s">
        <v>5214</v>
      </c>
      <c r="B159" s="19" t="s">
        <v>473</v>
      </c>
      <c r="C159" s="7" t="s">
        <v>603</v>
      </c>
      <c r="D159" s="12" t="s">
        <v>475</v>
      </c>
      <c r="E159" s="7" t="s">
        <v>604</v>
      </c>
      <c r="F159" s="23">
        <v>11580800</v>
      </c>
      <c r="G159" s="7" t="s">
        <v>605</v>
      </c>
      <c r="H159" s="1">
        <v>45419</v>
      </c>
      <c r="I159" s="1">
        <v>45535</v>
      </c>
      <c r="J159" s="27">
        <v>0.5</v>
      </c>
      <c r="K159" s="23">
        <v>5790400</v>
      </c>
      <c r="L159" s="23">
        <v>0</v>
      </c>
      <c r="M159" s="4">
        <v>0</v>
      </c>
      <c r="N159" s="23">
        <v>0</v>
      </c>
      <c r="O159" s="243"/>
    </row>
    <row r="160" spans="1:15" ht="13.2" customHeight="1" x14ac:dyDescent="0.25">
      <c r="A160" s="7" t="s">
        <v>5214</v>
      </c>
      <c r="B160" s="19" t="s">
        <v>473</v>
      </c>
      <c r="C160" s="7" t="s">
        <v>474</v>
      </c>
      <c r="D160" s="12" t="s">
        <v>475</v>
      </c>
      <c r="E160" s="7" t="s">
        <v>476</v>
      </c>
      <c r="F160" s="23">
        <v>8685600</v>
      </c>
      <c r="G160" s="7" t="s">
        <v>477</v>
      </c>
      <c r="H160" s="1">
        <v>45306</v>
      </c>
      <c r="I160" s="1">
        <v>45382</v>
      </c>
      <c r="J160" s="27">
        <v>1</v>
      </c>
      <c r="K160" s="23">
        <v>8685600</v>
      </c>
      <c r="L160" s="23">
        <v>0</v>
      </c>
      <c r="M160" s="4">
        <v>2</v>
      </c>
      <c r="N160" s="23">
        <v>17371200</v>
      </c>
      <c r="O160" s="243"/>
    </row>
    <row r="161" spans="1:15" ht="13.2" customHeight="1" x14ac:dyDescent="0.25">
      <c r="A161" s="7" t="s">
        <v>5214</v>
      </c>
      <c r="B161" s="19" t="s">
        <v>473</v>
      </c>
      <c r="C161" s="7" t="s">
        <v>478</v>
      </c>
      <c r="D161" s="12" t="s">
        <v>475</v>
      </c>
      <c r="E161" s="7" t="s">
        <v>479</v>
      </c>
      <c r="F161" s="23">
        <v>8685600</v>
      </c>
      <c r="G161" s="7" t="s">
        <v>480</v>
      </c>
      <c r="H161" s="1">
        <v>45306</v>
      </c>
      <c r="I161" s="1">
        <v>45382</v>
      </c>
      <c r="J161" s="27">
        <v>1</v>
      </c>
      <c r="K161" s="23">
        <v>8685600</v>
      </c>
      <c r="L161" s="23">
        <v>0</v>
      </c>
      <c r="M161" s="4">
        <v>2</v>
      </c>
      <c r="N161" s="23">
        <v>17371200</v>
      </c>
      <c r="O161" s="243"/>
    </row>
    <row r="162" spans="1:15" ht="13.2" customHeight="1" x14ac:dyDescent="0.25">
      <c r="A162" s="7" t="s">
        <v>5214</v>
      </c>
      <c r="B162" s="19" t="s">
        <v>473</v>
      </c>
      <c r="C162" s="7" t="s">
        <v>481</v>
      </c>
      <c r="D162" s="12" t="s">
        <v>475</v>
      </c>
      <c r="E162" s="7" t="s">
        <v>482</v>
      </c>
      <c r="F162" s="23">
        <v>8685600</v>
      </c>
      <c r="G162" s="7" t="s">
        <v>483</v>
      </c>
      <c r="H162" s="1">
        <v>45306</v>
      </c>
      <c r="I162" s="1">
        <v>45382</v>
      </c>
      <c r="J162" s="27">
        <v>1</v>
      </c>
      <c r="K162" s="23">
        <v>8685600</v>
      </c>
      <c r="L162" s="23">
        <v>0</v>
      </c>
      <c r="M162" s="4">
        <v>2</v>
      </c>
      <c r="N162" s="23">
        <v>17371200</v>
      </c>
      <c r="O162" s="243"/>
    </row>
    <row r="163" spans="1:15" ht="13.2" customHeight="1" x14ac:dyDescent="0.25">
      <c r="A163" s="7" t="s">
        <v>5214</v>
      </c>
      <c r="B163" s="19" t="s">
        <v>473</v>
      </c>
      <c r="C163" s="7" t="s">
        <v>484</v>
      </c>
      <c r="D163" s="12" t="s">
        <v>475</v>
      </c>
      <c r="E163" s="7" t="s">
        <v>485</v>
      </c>
      <c r="F163" s="23">
        <v>8685600</v>
      </c>
      <c r="G163" s="7" t="s">
        <v>486</v>
      </c>
      <c r="H163" s="1">
        <v>45306</v>
      </c>
      <c r="I163" s="1">
        <v>45382</v>
      </c>
      <c r="J163" s="27">
        <v>1</v>
      </c>
      <c r="K163" s="23">
        <v>8685600</v>
      </c>
      <c r="L163" s="23">
        <v>0</v>
      </c>
      <c r="M163" s="4">
        <v>2</v>
      </c>
      <c r="N163" s="23">
        <v>17371200</v>
      </c>
      <c r="O163" s="243"/>
    </row>
    <row r="164" spans="1:15" ht="13.2" customHeight="1" x14ac:dyDescent="0.25">
      <c r="A164" s="7" t="s">
        <v>5214</v>
      </c>
      <c r="B164" s="19" t="s">
        <v>473</v>
      </c>
      <c r="C164" s="7" t="s">
        <v>487</v>
      </c>
      <c r="D164" s="12" t="s">
        <v>475</v>
      </c>
      <c r="E164" s="7" t="s">
        <v>488</v>
      </c>
      <c r="F164" s="23">
        <v>8685600</v>
      </c>
      <c r="G164" s="7" t="s">
        <v>489</v>
      </c>
      <c r="H164" s="1">
        <v>45306</v>
      </c>
      <c r="I164" s="1">
        <v>45382</v>
      </c>
      <c r="J164" s="27">
        <v>1</v>
      </c>
      <c r="K164" s="23">
        <v>8685600</v>
      </c>
      <c r="L164" s="23">
        <v>0</v>
      </c>
      <c r="M164" s="4">
        <v>2</v>
      </c>
      <c r="N164" s="23">
        <v>17371200</v>
      </c>
      <c r="O164" s="243"/>
    </row>
    <row r="165" spans="1:15" ht="13.2" customHeight="1" x14ac:dyDescent="0.25">
      <c r="A165" s="7" t="s">
        <v>5214</v>
      </c>
      <c r="B165" s="19" t="s">
        <v>473</v>
      </c>
      <c r="C165" s="7" t="s">
        <v>490</v>
      </c>
      <c r="D165" s="12" t="s">
        <v>475</v>
      </c>
      <c r="E165" s="7" t="s">
        <v>491</v>
      </c>
      <c r="F165" s="23">
        <v>11040960</v>
      </c>
      <c r="G165" s="7" t="s">
        <v>492</v>
      </c>
      <c r="H165" s="1">
        <v>45306</v>
      </c>
      <c r="I165" s="1">
        <v>45382</v>
      </c>
      <c r="J165" s="27">
        <v>1</v>
      </c>
      <c r="K165" s="23">
        <v>11040960</v>
      </c>
      <c r="L165" s="23">
        <v>0</v>
      </c>
      <c r="M165" s="4">
        <v>2</v>
      </c>
      <c r="N165" s="23">
        <v>22081920</v>
      </c>
      <c r="O165" s="243"/>
    </row>
    <row r="166" spans="1:15" ht="13.2" customHeight="1" x14ac:dyDescent="0.25">
      <c r="A166" s="7" t="s">
        <v>5214</v>
      </c>
      <c r="B166" s="19" t="s">
        <v>473</v>
      </c>
      <c r="C166" s="7" t="s">
        <v>493</v>
      </c>
      <c r="D166" s="12" t="s">
        <v>475</v>
      </c>
      <c r="E166" s="7" t="s">
        <v>494</v>
      </c>
      <c r="F166" s="23">
        <v>11040960</v>
      </c>
      <c r="G166" s="7" t="s">
        <v>495</v>
      </c>
      <c r="H166" s="1">
        <v>45306</v>
      </c>
      <c r="I166" s="1">
        <v>45382</v>
      </c>
      <c r="J166" s="27">
        <v>1</v>
      </c>
      <c r="K166" s="23">
        <v>11040960</v>
      </c>
      <c r="L166" s="23">
        <v>0</v>
      </c>
      <c r="M166" s="4">
        <v>2</v>
      </c>
      <c r="N166" s="23">
        <v>22081920</v>
      </c>
      <c r="O166" s="243"/>
    </row>
    <row r="167" spans="1:15" ht="13.2" customHeight="1" x14ac:dyDescent="0.25">
      <c r="A167" s="7" t="s">
        <v>5214</v>
      </c>
      <c r="B167" s="19" t="s">
        <v>496</v>
      </c>
      <c r="C167" s="7" t="s">
        <v>497</v>
      </c>
      <c r="D167" s="12" t="s">
        <v>475</v>
      </c>
      <c r="E167" s="7" t="s">
        <v>498</v>
      </c>
      <c r="F167" s="23">
        <v>11040960</v>
      </c>
      <c r="G167" s="7" t="s">
        <v>499</v>
      </c>
      <c r="H167" s="1">
        <v>45306</v>
      </c>
      <c r="I167" s="1">
        <v>45382</v>
      </c>
      <c r="J167" s="27">
        <v>1</v>
      </c>
      <c r="K167" s="23">
        <v>11040960</v>
      </c>
      <c r="L167" s="23">
        <v>0</v>
      </c>
      <c r="M167" s="4">
        <v>2</v>
      </c>
      <c r="N167" s="23">
        <v>22081920</v>
      </c>
      <c r="O167" s="243"/>
    </row>
    <row r="168" spans="1:15" ht="13.2" customHeight="1" x14ac:dyDescent="0.25">
      <c r="A168" s="7" t="s">
        <v>5214</v>
      </c>
      <c r="B168" s="19" t="s">
        <v>473</v>
      </c>
      <c r="C168" s="7" t="s">
        <v>500</v>
      </c>
      <c r="D168" s="12" t="s">
        <v>475</v>
      </c>
      <c r="E168" s="7" t="s">
        <v>501</v>
      </c>
      <c r="F168" s="23">
        <v>11040960</v>
      </c>
      <c r="G168" s="7" t="s">
        <v>502</v>
      </c>
      <c r="H168" s="1">
        <v>45306</v>
      </c>
      <c r="I168" s="1">
        <v>45382</v>
      </c>
      <c r="J168" s="27">
        <v>1</v>
      </c>
      <c r="K168" s="23">
        <v>11040960</v>
      </c>
      <c r="L168" s="23">
        <v>0</v>
      </c>
      <c r="M168" s="4">
        <v>2</v>
      </c>
      <c r="N168" s="23">
        <v>22081920</v>
      </c>
      <c r="O168" s="243"/>
    </row>
    <row r="169" spans="1:15" ht="13.2" customHeight="1" x14ac:dyDescent="0.25">
      <c r="A169" s="7" t="s">
        <v>5214</v>
      </c>
      <c r="B169" s="19" t="s">
        <v>473</v>
      </c>
      <c r="C169" s="7" t="s">
        <v>503</v>
      </c>
      <c r="D169" s="12" t="s">
        <v>475</v>
      </c>
      <c r="E169" s="7" t="s">
        <v>504</v>
      </c>
      <c r="F169" s="23">
        <v>11040960</v>
      </c>
      <c r="G169" s="7" t="s">
        <v>505</v>
      </c>
      <c r="H169" s="1">
        <v>45306</v>
      </c>
      <c r="I169" s="1">
        <v>45382</v>
      </c>
      <c r="J169" s="27">
        <v>1</v>
      </c>
      <c r="K169" s="23">
        <v>11040960</v>
      </c>
      <c r="L169" s="23">
        <v>0</v>
      </c>
      <c r="M169" s="4">
        <v>2</v>
      </c>
      <c r="N169" s="23">
        <v>22081920</v>
      </c>
      <c r="O169" s="243"/>
    </row>
    <row r="170" spans="1:15" ht="13.2" customHeight="1" x14ac:dyDescent="0.25">
      <c r="A170" s="7" t="s">
        <v>5214</v>
      </c>
      <c r="B170" s="19" t="s">
        <v>473</v>
      </c>
      <c r="C170" s="7" t="s">
        <v>506</v>
      </c>
      <c r="D170" s="12" t="s">
        <v>475</v>
      </c>
      <c r="E170" s="7" t="s">
        <v>507</v>
      </c>
      <c r="F170" s="23">
        <v>11040960</v>
      </c>
      <c r="G170" s="7" t="s">
        <v>508</v>
      </c>
      <c r="H170" s="1">
        <v>45306</v>
      </c>
      <c r="I170" s="1">
        <v>45382</v>
      </c>
      <c r="J170" s="27">
        <v>1</v>
      </c>
      <c r="K170" s="23">
        <v>11040960</v>
      </c>
      <c r="L170" s="23">
        <v>0</v>
      </c>
      <c r="M170" s="4">
        <v>2</v>
      </c>
      <c r="N170" s="23">
        <v>22081920</v>
      </c>
      <c r="O170" s="243"/>
    </row>
    <row r="171" spans="1:15" ht="13.2" customHeight="1" x14ac:dyDescent="0.25">
      <c r="A171" s="7" t="s">
        <v>5214</v>
      </c>
      <c r="B171" s="19" t="s">
        <v>473</v>
      </c>
      <c r="C171" s="7" t="s">
        <v>509</v>
      </c>
      <c r="D171" s="12" t="s">
        <v>475</v>
      </c>
      <c r="E171" s="7" t="s">
        <v>510</v>
      </c>
      <c r="F171" s="23">
        <v>8685600</v>
      </c>
      <c r="G171" s="7" t="s">
        <v>511</v>
      </c>
      <c r="H171" s="1">
        <v>45306</v>
      </c>
      <c r="I171" s="1">
        <v>45382</v>
      </c>
      <c r="J171" s="27">
        <v>1</v>
      </c>
      <c r="K171" s="23">
        <v>8685600</v>
      </c>
      <c r="L171" s="23">
        <v>0</v>
      </c>
      <c r="M171" s="4">
        <v>2</v>
      </c>
      <c r="N171" s="23">
        <v>17371200</v>
      </c>
      <c r="O171" s="243"/>
    </row>
    <row r="172" spans="1:15" ht="13.2" customHeight="1" x14ac:dyDescent="0.25">
      <c r="A172" s="7" t="s">
        <v>5214</v>
      </c>
      <c r="B172" s="19" t="s">
        <v>473</v>
      </c>
      <c r="C172" s="7" t="s">
        <v>470</v>
      </c>
      <c r="D172" s="12" t="s">
        <v>475</v>
      </c>
      <c r="E172" s="7" t="s">
        <v>471</v>
      </c>
      <c r="F172" s="23">
        <v>13641600</v>
      </c>
      <c r="G172" s="28" t="s">
        <v>472</v>
      </c>
      <c r="H172" s="1">
        <v>45306</v>
      </c>
      <c r="I172" s="1">
        <v>45382</v>
      </c>
      <c r="J172" s="27">
        <v>1</v>
      </c>
      <c r="K172" s="23">
        <v>13641600</v>
      </c>
      <c r="L172" s="23">
        <v>0</v>
      </c>
      <c r="M172" s="4">
        <v>2</v>
      </c>
      <c r="N172" s="23">
        <v>27283200</v>
      </c>
      <c r="O172" s="243"/>
    </row>
    <row r="173" spans="1:15" ht="13.2" customHeight="1" x14ac:dyDescent="0.25">
      <c r="A173" s="7" t="s">
        <v>5214</v>
      </c>
      <c r="B173" s="19" t="s">
        <v>473</v>
      </c>
      <c r="C173" s="7" t="s">
        <v>512</v>
      </c>
      <c r="D173" s="12" t="s">
        <v>475</v>
      </c>
      <c r="E173" s="7" t="s">
        <v>513</v>
      </c>
      <c r="F173" s="23">
        <v>11776800</v>
      </c>
      <c r="G173" s="28" t="s">
        <v>514</v>
      </c>
      <c r="H173" s="1">
        <v>45306</v>
      </c>
      <c r="I173" s="1">
        <v>45382</v>
      </c>
      <c r="J173" s="27">
        <v>1</v>
      </c>
      <c r="K173" s="23">
        <v>11776800</v>
      </c>
      <c r="L173" s="23">
        <v>0</v>
      </c>
      <c r="M173" s="4">
        <v>2</v>
      </c>
      <c r="N173" s="23">
        <v>23553600</v>
      </c>
      <c r="O173" s="243"/>
    </row>
    <row r="174" spans="1:15" ht="13.2" customHeight="1" x14ac:dyDescent="0.25">
      <c r="A174" s="7" t="s">
        <v>5214</v>
      </c>
      <c r="B174" s="19" t="s">
        <v>473</v>
      </c>
      <c r="C174" s="7" t="s">
        <v>515</v>
      </c>
      <c r="D174" s="12" t="s">
        <v>475</v>
      </c>
      <c r="E174" s="7" t="s">
        <v>516</v>
      </c>
      <c r="F174" s="23">
        <v>11040960</v>
      </c>
      <c r="G174" s="7" t="s">
        <v>517</v>
      </c>
      <c r="H174" s="1">
        <v>45306</v>
      </c>
      <c r="I174" s="1">
        <v>45382</v>
      </c>
      <c r="J174" s="27">
        <v>1</v>
      </c>
      <c r="K174" s="23">
        <v>11040960</v>
      </c>
      <c r="L174" s="23">
        <v>0</v>
      </c>
      <c r="M174" s="4">
        <v>2</v>
      </c>
      <c r="N174" s="23">
        <v>22081920</v>
      </c>
      <c r="O174" s="243"/>
    </row>
    <row r="175" spans="1:15" ht="13.2" customHeight="1" x14ac:dyDescent="0.25">
      <c r="A175" s="7" t="s">
        <v>5214</v>
      </c>
      <c r="B175" s="19" t="s">
        <v>473</v>
      </c>
      <c r="C175" s="7" t="s">
        <v>518</v>
      </c>
      <c r="D175" s="12" t="s">
        <v>475</v>
      </c>
      <c r="E175" s="7" t="s">
        <v>519</v>
      </c>
      <c r="F175" s="23">
        <v>5790400</v>
      </c>
      <c r="G175" s="7" t="s">
        <v>520</v>
      </c>
      <c r="H175" s="1">
        <v>45308</v>
      </c>
      <c r="I175" s="1">
        <v>45351</v>
      </c>
      <c r="J175" s="27">
        <v>1</v>
      </c>
      <c r="K175" s="23">
        <v>5790400</v>
      </c>
      <c r="L175" s="23">
        <v>0</v>
      </c>
      <c r="M175" s="4">
        <v>1</v>
      </c>
      <c r="N175" s="23">
        <v>5790400</v>
      </c>
      <c r="O175" s="243"/>
    </row>
    <row r="176" spans="1:15" ht="13.2" customHeight="1" x14ac:dyDescent="0.25">
      <c r="A176" s="7" t="s">
        <v>5214</v>
      </c>
      <c r="B176" s="19" t="s">
        <v>473</v>
      </c>
      <c r="C176" s="7" t="s">
        <v>606</v>
      </c>
      <c r="D176" s="12" t="s">
        <v>475</v>
      </c>
      <c r="E176" s="7" t="s">
        <v>522</v>
      </c>
      <c r="F176" s="23">
        <v>5790400</v>
      </c>
      <c r="G176" s="7" t="s">
        <v>523</v>
      </c>
      <c r="H176" s="1">
        <v>45308</v>
      </c>
      <c r="I176" s="1">
        <v>45351</v>
      </c>
      <c r="J176" s="27">
        <v>1</v>
      </c>
      <c r="K176" s="23">
        <v>5790400</v>
      </c>
      <c r="L176" s="23">
        <v>0</v>
      </c>
      <c r="M176" s="4">
        <v>2</v>
      </c>
      <c r="N176" s="23">
        <v>5790400</v>
      </c>
      <c r="O176" s="243"/>
    </row>
    <row r="177" spans="1:15" ht="13.2" customHeight="1" x14ac:dyDescent="0.25">
      <c r="A177" s="7" t="s">
        <v>5214</v>
      </c>
      <c r="B177" s="19" t="s">
        <v>473</v>
      </c>
      <c r="C177" s="7" t="s">
        <v>524</v>
      </c>
      <c r="D177" s="12" t="s">
        <v>475</v>
      </c>
      <c r="E177" s="7" t="s">
        <v>525</v>
      </c>
      <c r="F177" s="23">
        <v>5790400</v>
      </c>
      <c r="G177" s="7" t="s">
        <v>526</v>
      </c>
      <c r="H177" s="1">
        <v>45308</v>
      </c>
      <c r="I177" s="1">
        <v>45351</v>
      </c>
      <c r="J177" s="27">
        <v>1</v>
      </c>
      <c r="K177" s="23">
        <v>5790400</v>
      </c>
      <c r="L177" s="23">
        <v>0</v>
      </c>
      <c r="M177" s="4">
        <v>2</v>
      </c>
      <c r="N177" s="23">
        <v>5790400</v>
      </c>
      <c r="O177" s="243"/>
    </row>
    <row r="178" spans="1:15" ht="13.2" customHeight="1" x14ac:dyDescent="0.25">
      <c r="A178" s="7" t="s">
        <v>5214</v>
      </c>
      <c r="B178" s="19" t="s">
        <v>473</v>
      </c>
      <c r="C178" s="7" t="s">
        <v>527</v>
      </c>
      <c r="D178" s="12" t="s">
        <v>475</v>
      </c>
      <c r="E178" s="7" t="s">
        <v>528</v>
      </c>
      <c r="F178" s="23">
        <v>5790400</v>
      </c>
      <c r="G178" s="7" t="s">
        <v>529</v>
      </c>
      <c r="H178" s="1">
        <v>45308</v>
      </c>
      <c r="I178" s="1">
        <v>45351</v>
      </c>
      <c r="J178" s="27">
        <v>1</v>
      </c>
      <c r="K178" s="23">
        <v>5790400</v>
      </c>
      <c r="L178" s="23">
        <v>0</v>
      </c>
      <c r="M178" s="4">
        <v>2</v>
      </c>
      <c r="N178" s="23">
        <v>5790400</v>
      </c>
      <c r="O178" s="243"/>
    </row>
    <row r="179" spans="1:15" ht="13.2" customHeight="1" x14ac:dyDescent="0.25">
      <c r="A179" s="7" t="s">
        <v>5214</v>
      </c>
      <c r="B179" s="19" t="s">
        <v>473</v>
      </c>
      <c r="C179" s="7" t="s">
        <v>530</v>
      </c>
      <c r="D179" s="12" t="s">
        <v>475</v>
      </c>
      <c r="E179" s="7" t="s">
        <v>531</v>
      </c>
      <c r="F179" s="23">
        <v>5790400</v>
      </c>
      <c r="G179" s="7" t="s">
        <v>532</v>
      </c>
      <c r="H179" s="1">
        <v>45308</v>
      </c>
      <c r="I179" s="1">
        <v>45351</v>
      </c>
      <c r="J179" s="27">
        <v>1</v>
      </c>
      <c r="K179" s="23">
        <v>5790400</v>
      </c>
      <c r="L179" s="23">
        <v>0</v>
      </c>
      <c r="M179" s="4">
        <v>1</v>
      </c>
      <c r="N179" s="23">
        <v>5790400</v>
      </c>
      <c r="O179" s="243"/>
    </row>
    <row r="180" spans="1:15" ht="13.2" customHeight="1" x14ac:dyDescent="0.25">
      <c r="A180" s="7" t="s">
        <v>5214</v>
      </c>
      <c r="B180" s="19" t="s">
        <v>473</v>
      </c>
      <c r="C180" s="7" t="s">
        <v>533</v>
      </c>
      <c r="D180" s="12" t="s">
        <v>475</v>
      </c>
      <c r="E180" s="7" t="s">
        <v>534</v>
      </c>
      <c r="F180" s="23">
        <v>5790400</v>
      </c>
      <c r="G180" s="7" t="s">
        <v>535</v>
      </c>
      <c r="H180" s="1">
        <v>45308</v>
      </c>
      <c r="I180" s="1">
        <v>45351</v>
      </c>
      <c r="J180" s="27">
        <v>1</v>
      </c>
      <c r="K180" s="23">
        <v>5790400</v>
      </c>
      <c r="L180" s="23">
        <v>0</v>
      </c>
      <c r="M180" s="4">
        <v>1</v>
      </c>
      <c r="N180" s="23">
        <v>5790400</v>
      </c>
      <c r="O180" s="243"/>
    </row>
    <row r="181" spans="1:15" ht="13.2" customHeight="1" x14ac:dyDescent="0.25">
      <c r="A181" s="7" t="s">
        <v>5214</v>
      </c>
      <c r="B181" s="19" t="s">
        <v>473</v>
      </c>
      <c r="C181" s="7" t="s">
        <v>536</v>
      </c>
      <c r="D181" s="12" t="s">
        <v>475</v>
      </c>
      <c r="E181" s="7" t="s">
        <v>537</v>
      </c>
      <c r="F181" s="23">
        <v>5790400</v>
      </c>
      <c r="G181" s="7" t="s">
        <v>538</v>
      </c>
      <c r="H181" s="1">
        <v>45308</v>
      </c>
      <c r="I181" s="1">
        <v>45351</v>
      </c>
      <c r="J181" s="27">
        <v>1</v>
      </c>
      <c r="K181" s="23">
        <v>5790400</v>
      </c>
      <c r="L181" s="23">
        <v>0</v>
      </c>
      <c r="M181" s="4">
        <v>2</v>
      </c>
      <c r="N181" s="23">
        <v>5790400</v>
      </c>
      <c r="O181" s="243"/>
    </row>
    <row r="182" spans="1:15" ht="13.2" customHeight="1" x14ac:dyDescent="0.25">
      <c r="A182" s="7" t="s">
        <v>5214</v>
      </c>
      <c r="B182" s="19" t="s">
        <v>473</v>
      </c>
      <c r="C182" s="7" t="s">
        <v>539</v>
      </c>
      <c r="D182" s="12" t="s">
        <v>475</v>
      </c>
      <c r="E182" s="7" t="s">
        <v>540</v>
      </c>
      <c r="F182" s="23">
        <v>5790400</v>
      </c>
      <c r="G182" s="7" t="s">
        <v>541</v>
      </c>
      <c r="H182" s="1">
        <v>45308</v>
      </c>
      <c r="I182" s="1">
        <v>45351</v>
      </c>
      <c r="J182" s="27">
        <v>1</v>
      </c>
      <c r="K182" s="23">
        <v>5790400</v>
      </c>
      <c r="L182" s="23">
        <v>0</v>
      </c>
      <c r="M182" s="4">
        <v>1</v>
      </c>
      <c r="N182" s="23">
        <v>5790400</v>
      </c>
      <c r="O182" s="243"/>
    </row>
    <row r="183" spans="1:15" ht="13.2" customHeight="1" x14ac:dyDescent="0.25">
      <c r="A183" s="7" t="s">
        <v>5214</v>
      </c>
      <c r="B183" s="19" t="s">
        <v>473</v>
      </c>
      <c r="C183" s="7" t="s">
        <v>542</v>
      </c>
      <c r="D183" s="12" t="s">
        <v>475</v>
      </c>
      <c r="E183" s="7" t="s">
        <v>543</v>
      </c>
      <c r="F183" s="23">
        <v>5790400</v>
      </c>
      <c r="G183" s="7" t="s">
        <v>544</v>
      </c>
      <c r="H183" s="1">
        <v>45308</v>
      </c>
      <c r="I183" s="1">
        <v>45351</v>
      </c>
      <c r="J183" s="27">
        <v>1</v>
      </c>
      <c r="K183" s="23">
        <v>5790400</v>
      </c>
      <c r="L183" s="23">
        <v>0</v>
      </c>
      <c r="M183" s="4">
        <v>1</v>
      </c>
      <c r="N183" s="23">
        <v>5790400</v>
      </c>
      <c r="O183" s="243"/>
    </row>
    <row r="184" spans="1:15" ht="13.2" customHeight="1" x14ac:dyDescent="0.25">
      <c r="A184" s="7" t="s">
        <v>5214</v>
      </c>
      <c r="B184" s="19" t="s">
        <v>473</v>
      </c>
      <c r="C184" s="7" t="s">
        <v>545</v>
      </c>
      <c r="D184" s="12" t="s">
        <v>475</v>
      </c>
      <c r="E184" s="7" t="s">
        <v>546</v>
      </c>
      <c r="F184" s="23">
        <v>5790400</v>
      </c>
      <c r="G184" s="7" t="s">
        <v>547</v>
      </c>
      <c r="H184" s="1">
        <v>45308</v>
      </c>
      <c r="I184" s="1">
        <v>45351</v>
      </c>
      <c r="J184" s="27">
        <v>1</v>
      </c>
      <c r="K184" s="23">
        <v>5790400</v>
      </c>
      <c r="L184" s="23">
        <v>0</v>
      </c>
      <c r="M184" s="4">
        <v>1</v>
      </c>
      <c r="N184" s="23">
        <v>5790400</v>
      </c>
      <c r="O184" s="243"/>
    </row>
    <row r="185" spans="1:15" ht="13.2" customHeight="1" x14ac:dyDescent="0.25">
      <c r="A185" s="7" t="s">
        <v>5214</v>
      </c>
      <c r="B185" s="19" t="s">
        <v>473</v>
      </c>
      <c r="C185" s="7" t="s">
        <v>548</v>
      </c>
      <c r="D185" s="12" t="s">
        <v>475</v>
      </c>
      <c r="E185" s="7" t="s">
        <v>549</v>
      </c>
      <c r="F185" s="23">
        <v>5790400</v>
      </c>
      <c r="G185" s="28" t="s">
        <v>550</v>
      </c>
      <c r="H185" s="1">
        <v>45308</v>
      </c>
      <c r="I185" s="1">
        <v>45351</v>
      </c>
      <c r="J185" s="27">
        <v>1</v>
      </c>
      <c r="K185" s="23">
        <v>5790400</v>
      </c>
      <c r="L185" s="23">
        <v>0</v>
      </c>
      <c r="M185" s="4">
        <v>2</v>
      </c>
      <c r="N185" s="23">
        <v>5790400</v>
      </c>
      <c r="O185" s="243"/>
    </row>
    <row r="186" spans="1:15" ht="13.2" customHeight="1" x14ac:dyDescent="0.25">
      <c r="A186" s="7" t="s">
        <v>5214</v>
      </c>
      <c r="B186" s="19" t="s">
        <v>473</v>
      </c>
      <c r="C186" s="7" t="s">
        <v>551</v>
      </c>
      <c r="D186" s="12" t="s">
        <v>475</v>
      </c>
      <c r="E186" s="7" t="s">
        <v>552</v>
      </c>
      <c r="F186" s="23">
        <v>5790400</v>
      </c>
      <c r="G186" s="7" t="s">
        <v>553</v>
      </c>
      <c r="H186" s="1">
        <v>45308</v>
      </c>
      <c r="I186" s="1">
        <v>45351</v>
      </c>
      <c r="J186" s="27">
        <v>1</v>
      </c>
      <c r="K186" s="23">
        <v>5790400</v>
      </c>
      <c r="L186" s="23">
        <v>0</v>
      </c>
      <c r="M186" s="4">
        <v>3</v>
      </c>
      <c r="N186" s="23">
        <v>23161600</v>
      </c>
      <c r="O186" s="243"/>
    </row>
    <row r="187" spans="1:15" ht="13.2" customHeight="1" x14ac:dyDescent="0.25">
      <c r="A187" s="7" t="s">
        <v>5214</v>
      </c>
      <c r="B187" s="19" t="s">
        <v>473</v>
      </c>
      <c r="C187" s="7" t="s">
        <v>554</v>
      </c>
      <c r="D187" s="12" t="s">
        <v>475</v>
      </c>
      <c r="E187" s="7" t="s">
        <v>555</v>
      </c>
      <c r="F187" s="23">
        <v>5790400</v>
      </c>
      <c r="G187" s="7" t="s">
        <v>556</v>
      </c>
      <c r="H187" s="1">
        <v>45308</v>
      </c>
      <c r="I187" s="1">
        <v>45351</v>
      </c>
      <c r="J187" s="27">
        <v>1</v>
      </c>
      <c r="K187" s="23">
        <v>5790400</v>
      </c>
      <c r="L187" s="23">
        <v>0</v>
      </c>
      <c r="M187" s="4">
        <v>2</v>
      </c>
      <c r="N187" s="23">
        <v>17371200</v>
      </c>
      <c r="O187" s="243"/>
    </row>
    <row r="188" spans="1:15" ht="13.2" customHeight="1" x14ac:dyDescent="0.25">
      <c r="A188" s="7" t="s">
        <v>5214</v>
      </c>
      <c r="B188" s="19" t="s">
        <v>473</v>
      </c>
      <c r="C188" s="7" t="s">
        <v>557</v>
      </c>
      <c r="D188" s="12" t="s">
        <v>475</v>
      </c>
      <c r="E188" s="7" t="s">
        <v>558</v>
      </c>
      <c r="F188" s="23">
        <v>5790400</v>
      </c>
      <c r="G188" s="7" t="s">
        <v>559</v>
      </c>
      <c r="H188" s="1">
        <v>45308</v>
      </c>
      <c r="I188" s="1">
        <v>45351</v>
      </c>
      <c r="J188" s="27">
        <v>1</v>
      </c>
      <c r="K188" s="23">
        <v>5790400</v>
      </c>
      <c r="L188" s="23">
        <v>0</v>
      </c>
      <c r="M188" s="4">
        <v>0</v>
      </c>
      <c r="N188" s="23">
        <v>0</v>
      </c>
      <c r="O188" s="243"/>
    </row>
    <row r="189" spans="1:15" ht="13.2" customHeight="1" x14ac:dyDescent="0.25">
      <c r="A189" s="7" t="s">
        <v>5214</v>
      </c>
      <c r="B189" s="19" t="s">
        <v>473</v>
      </c>
      <c r="C189" s="7" t="s">
        <v>560</v>
      </c>
      <c r="D189" s="12" t="s">
        <v>475</v>
      </c>
      <c r="E189" s="7" t="s">
        <v>561</v>
      </c>
      <c r="F189" s="23">
        <v>5790400</v>
      </c>
      <c r="G189" s="7" t="s">
        <v>562</v>
      </c>
      <c r="H189" s="1">
        <v>45308</v>
      </c>
      <c r="I189" s="1">
        <v>45351</v>
      </c>
      <c r="J189" s="27">
        <v>1</v>
      </c>
      <c r="K189" s="23">
        <v>5790400</v>
      </c>
      <c r="L189" s="23">
        <v>0</v>
      </c>
      <c r="M189" s="4">
        <v>1</v>
      </c>
      <c r="N189" s="23">
        <v>5790400</v>
      </c>
      <c r="O189" s="243"/>
    </row>
    <row r="190" spans="1:15" ht="13.2" customHeight="1" x14ac:dyDescent="0.25">
      <c r="A190" s="7" t="s">
        <v>5214</v>
      </c>
      <c r="B190" s="19" t="s">
        <v>473</v>
      </c>
      <c r="C190" s="7" t="s">
        <v>563</v>
      </c>
      <c r="D190" s="12" t="s">
        <v>475</v>
      </c>
      <c r="E190" s="7" t="s">
        <v>564</v>
      </c>
      <c r="F190" s="23">
        <v>7360640</v>
      </c>
      <c r="G190" s="7" t="s">
        <v>565</v>
      </c>
      <c r="H190" s="1">
        <v>45308</v>
      </c>
      <c r="I190" s="1">
        <v>45351</v>
      </c>
      <c r="J190" s="27">
        <v>1</v>
      </c>
      <c r="K190" s="23">
        <v>7360640</v>
      </c>
      <c r="L190" s="23">
        <v>0</v>
      </c>
      <c r="M190" s="4">
        <v>4</v>
      </c>
      <c r="N190" s="23">
        <v>18402000</v>
      </c>
      <c r="O190" s="243"/>
    </row>
    <row r="191" spans="1:15" ht="13.2" customHeight="1" x14ac:dyDescent="0.25">
      <c r="A191" s="7" t="s">
        <v>5214</v>
      </c>
      <c r="B191" s="19" t="s">
        <v>473</v>
      </c>
      <c r="C191" s="7" t="s">
        <v>566</v>
      </c>
      <c r="D191" s="12" t="s">
        <v>475</v>
      </c>
      <c r="E191" s="7" t="s">
        <v>567</v>
      </c>
      <c r="F191" s="23">
        <v>5790400</v>
      </c>
      <c r="G191" s="7" t="s">
        <v>568</v>
      </c>
      <c r="H191" s="1">
        <v>45308</v>
      </c>
      <c r="I191" s="1">
        <v>45351</v>
      </c>
      <c r="J191" s="27">
        <v>1</v>
      </c>
      <c r="K191" s="23">
        <v>5790400</v>
      </c>
      <c r="L191" s="23">
        <v>0</v>
      </c>
      <c r="M191" s="4">
        <v>4</v>
      </c>
      <c r="N191" s="23">
        <v>14476000</v>
      </c>
      <c r="O191" s="243"/>
    </row>
    <row r="192" spans="1:15" ht="13.2" customHeight="1" x14ac:dyDescent="0.25">
      <c r="A192" s="7" t="s">
        <v>5214</v>
      </c>
      <c r="B192" s="19" t="s">
        <v>473</v>
      </c>
      <c r="C192" s="7" t="s">
        <v>569</v>
      </c>
      <c r="D192" s="12" t="s">
        <v>475</v>
      </c>
      <c r="E192" s="7" t="s">
        <v>570</v>
      </c>
      <c r="F192" s="23">
        <v>5790400</v>
      </c>
      <c r="G192" s="7" t="s">
        <v>571</v>
      </c>
      <c r="H192" s="1">
        <v>45308</v>
      </c>
      <c r="I192" s="1">
        <v>45351</v>
      </c>
      <c r="J192" s="27">
        <v>1</v>
      </c>
      <c r="K192" s="23">
        <v>5790400</v>
      </c>
      <c r="L192" s="23">
        <v>0</v>
      </c>
      <c r="M192" s="4">
        <v>4</v>
      </c>
      <c r="N192" s="23">
        <v>20266400</v>
      </c>
      <c r="O192" s="243"/>
    </row>
    <row r="193" spans="1:15" ht="13.2" customHeight="1" x14ac:dyDescent="0.25">
      <c r="A193" s="7" t="s">
        <v>5214</v>
      </c>
      <c r="B193" s="19" t="s">
        <v>473</v>
      </c>
      <c r="C193" s="7" t="s">
        <v>572</v>
      </c>
      <c r="D193" s="12" t="s">
        <v>475</v>
      </c>
      <c r="E193" s="7" t="s">
        <v>573</v>
      </c>
      <c r="F193" s="23">
        <v>5790400</v>
      </c>
      <c r="G193" s="7" t="s">
        <v>574</v>
      </c>
      <c r="H193" s="1">
        <v>45308</v>
      </c>
      <c r="I193" s="1">
        <v>45351</v>
      </c>
      <c r="J193" s="27">
        <v>1</v>
      </c>
      <c r="K193" s="23">
        <v>5790400</v>
      </c>
      <c r="L193" s="23">
        <v>0</v>
      </c>
      <c r="M193" s="4">
        <v>1</v>
      </c>
      <c r="N193" s="23">
        <v>5790400</v>
      </c>
      <c r="O193" s="243"/>
    </row>
    <row r="194" spans="1:15" ht="13.2" customHeight="1" x14ac:dyDescent="0.25">
      <c r="A194" s="7" t="s">
        <v>5214</v>
      </c>
      <c r="B194" s="19" t="s">
        <v>473</v>
      </c>
      <c r="C194" s="7" t="s">
        <v>575</v>
      </c>
      <c r="D194" s="12" t="s">
        <v>475</v>
      </c>
      <c r="E194" s="7" t="s">
        <v>576</v>
      </c>
      <c r="F194" s="23">
        <v>5790400</v>
      </c>
      <c r="G194" s="7" t="s">
        <v>577</v>
      </c>
      <c r="H194" s="1">
        <v>45308</v>
      </c>
      <c r="I194" s="1">
        <v>45351</v>
      </c>
      <c r="J194" s="27">
        <v>1</v>
      </c>
      <c r="K194" s="23">
        <v>5790400</v>
      </c>
      <c r="L194" s="23">
        <v>0</v>
      </c>
      <c r="M194" s="4">
        <v>0</v>
      </c>
      <c r="N194" s="23">
        <v>0</v>
      </c>
      <c r="O194" s="243"/>
    </row>
    <row r="195" spans="1:15" ht="13.2" customHeight="1" x14ac:dyDescent="0.25">
      <c r="A195" s="7" t="s">
        <v>5214</v>
      </c>
      <c r="B195" s="19" t="s">
        <v>473</v>
      </c>
      <c r="C195" s="7" t="s">
        <v>578</v>
      </c>
      <c r="D195" s="12" t="s">
        <v>475</v>
      </c>
      <c r="E195" s="7" t="s">
        <v>579</v>
      </c>
      <c r="F195" s="23">
        <v>5790400</v>
      </c>
      <c r="G195" s="7" t="s">
        <v>580</v>
      </c>
      <c r="H195" s="1">
        <v>45308</v>
      </c>
      <c r="I195" s="1">
        <v>45351</v>
      </c>
      <c r="J195" s="27">
        <v>1</v>
      </c>
      <c r="K195" s="23">
        <v>5790400</v>
      </c>
      <c r="L195" s="23">
        <v>0</v>
      </c>
      <c r="M195" s="4">
        <v>3</v>
      </c>
      <c r="N195" s="23">
        <v>14476000</v>
      </c>
      <c r="O195" s="243"/>
    </row>
    <row r="196" spans="1:15" ht="13.2" customHeight="1" x14ac:dyDescent="0.25">
      <c r="A196" s="7" t="s">
        <v>5214</v>
      </c>
      <c r="B196" s="19" t="s">
        <v>473</v>
      </c>
      <c r="C196" s="7" t="s">
        <v>581</v>
      </c>
      <c r="D196" s="12" t="s">
        <v>475</v>
      </c>
      <c r="E196" s="7" t="s">
        <v>582</v>
      </c>
      <c r="F196" s="23">
        <v>23161600</v>
      </c>
      <c r="G196" s="7" t="s">
        <v>520</v>
      </c>
      <c r="H196" s="1">
        <v>45415</v>
      </c>
      <c r="I196" s="1">
        <v>45657</v>
      </c>
      <c r="J196" s="27">
        <v>0.26</v>
      </c>
      <c r="K196" s="23">
        <v>5790400</v>
      </c>
      <c r="L196" s="23">
        <v>0</v>
      </c>
      <c r="M196" s="4">
        <v>0</v>
      </c>
      <c r="N196" s="23">
        <v>0</v>
      </c>
      <c r="O196" s="243"/>
    </row>
    <row r="197" spans="1:15" ht="13.2" customHeight="1" x14ac:dyDescent="0.25">
      <c r="A197" s="7" t="s">
        <v>5214</v>
      </c>
      <c r="B197" s="19" t="s">
        <v>473</v>
      </c>
      <c r="C197" s="7" t="s">
        <v>583</v>
      </c>
      <c r="D197" s="12" t="s">
        <v>475</v>
      </c>
      <c r="E197" s="7" t="s">
        <v>584</v>
      </c>
      <c r="F197" s="23">
        <v>11580800</v>
      </c>
      <c r="G197" s="7" t="s">
        <v>523</v>
      </c>
      <c r="H197" s="1">
        <v>45422</v>
      </c>
      <c r="I197" s="1">
        <v>45535</v>
      </c>
      <c r="J197" s="27">
        <v>0.5</v>
      </c>
      <c r="K197" s="23">
        <v>5790400</v>
      </c>
      <c r="L197" s="23">
        <v>0</v>
      </c>
      <c r="M197" s="4">
        <v>0</v>
      </c>
      <c r="N197" s="23">
        <v>0</v>
      </c>
      <c r="O197" s="243"/>
    </row>
    <row r="198" spans="1:15" ht="13.2" customHeight="1" x14ac:dyDescent="0.25">
      <c r="A198" s="7" t="s">
        <v>5214</v>
      </c>
      <c r="B198" s="19" t="s">
        <v>473</v>
      </c>
      <c r="C198" s="7" t="s">
        <v>585</v>
      </c>
      <c r="D198" s="12" t="s">
        <v>475</v>
      </c>
      <c r="E198" s="7" t="s">
        <v>586</v>
      </c>
      <c r="F198" s="23">
        <v>11580800</v>
      </c>
      <c r="G198" s="7" t="s">
        <v>526</v>
      </c>
      <c r="H198" s="1">
        <v>45422</v>
      </c>
      <c r="I198" s="1">
        <v>45535</v>
      </c>
      <c r="J198" s="27">
        <v>0.5</v>
      </c>
      <c r="K198" s="23">
        <v>5790400</v>
      </c>
      <c r="L198" s="23">
        <v>0</v>
      </c>
      <c r="M198" s="4">
        <v>0</v>
      </c>
      <c r="N198" s="23">
        <v>0</v>
      </c>
      <c r="O198" s="243"/>
    </row>
    <row r="199" spans="1:15" ht="13.2" customHeight="1" x14ac:dyDescent="0.25">
      <c r="A199" s="7" t="s">
        <v>5214</v>
      </c>
      <c r="B199" s="19" t="s">
        <v>473</v>
      </c>
      <c r="C199" s="7" t="s">
        <v>587</v>
      </c>
      <c r="D199" s="12" t="s">
        <v>475</v>
      </c>
      <c r="E199" s="7" t="s">
        <v>588</v>
      </c>
      <c r="F199" s="23">
        <v>23161600</v>
      </c>
      <c r="G199" s="7" t="s">
        <v>535</v>
      </c>
      <c r="H199" s="1">
        <v>45415</v>
      </c>
      <c r="I199" s="1">
        <v>45657</v>
      </c>
      <c r="J199" s="27">
        <v>0.26</v>
      </c>
      <c r="K199" s="23">
        <v>5790400</v>
      </c>
      <c r="L199" s="23">
        <v>0</v>
      </c>
      <c r="M199" s="4">
        <v>0</v>
      </c>
      <c r="N199" s="23">
        <v>0</v>
      </c>
      <c r="O199" s="243"/>
    </row>
    <row r="200" spans="1:15" ht="13.2" customHeight="1" x14ac:dyDescent="0.25">
      <c r="A200" s="7" t="s">
        <v>5214</v>
      </c>
      <c r="B200" s="19" t="s">
        <v>473</v>
      </c>
      <c r="C200" s="7" t="s">
        <v>589</v>
      </c>
      <c r="D200" s="12" t="s">
        <v>475</v>
      </c>
      <c r="E200" s="7" t="s">
        <v>590</v>
      </c>
      <c r="F200" s="23">
        <v>23161600</v>
      </c>
      <c r="G200" s="7" t="s">
        <v>541</v>
      </c>
      <c r="H200" s="1">
        <v>45415</v>
      </c>
      <c r="I200" s="1">
        <v>45657</v>
      </c>
      <c r="J200" s="27">
        <v>0.26</v>
      </c>
      <c r="K200" s="23">
        <v>5790400</v>
      </c>
      <c r="L200" s="23">
        <v>0</v>
      </c>
      <c r="M200" s="4">
        <v>0</v>
      </c>
      <c r="N200" s="23">
        <v>0</v>
      </c>
      <c r="O200" s="243"/>
    </row>
    <row r="201" spans="1:15" ht="13.2" customHeight="1" x14ac:dyDescent="0.25">
      <c r="A201" s="7" t="s">
        <v>5214</v>
      </c>
      <c r="B201" s="19" t="s">
        <v>473</v>
      </c>
      <c r="C201" s="7" t="s">
        <v>591</v>
      </c>
      <c r="D201" s="12" t="s">
        <v>475</v>
      </c>
      <c r="E201" s="7" t="s">
        <v>592</v>
      </c>
      <c r="F201" s="23">
        <v>23161600</v>
      </c>
      <c r="G201" s="7" t="s">
        <v>544</v>
      </c>
      <c r="H201" s="1">
        <v>45415</v>
      </c>
      <c r="I201" s="1">
        <v>45657</v>
      </c>
      <c r="J201" s="27">
        <v>0.26</v>
      </c>
      <c r="K201" s="23">
        <v>5790400</v>
      </c>
      <c r="L201" s="23">
        <v>0</v>
      </c>
      <c r="M201" s="4">
        <v>0</v>
      </c>
      <c r="N201" s="23">
        <v>0</v>
      </c>
      <c r="O201" s="243"/>
    </row>
    <row r="202" spans="1:15" ht="13.2" customHeight="1" x14ac:dyDescent="0.25">
      <c r="A202" s="7" t="s">
        <v>5214</v>
      </c>
      <c r="B202" s="19" t="s">
        <v>473</v>
      </c>
      <c r="C202" s="7" t="s">
        <v>593</v>
      </c>
      <c r="D202" s="12" t="s">
        <v>475</v>
      </c>
      <c r="E202" s="7" t="s">
        <v>594</v>
      </c>
      <c r="F202" s="23">
        <v>23161600</v>
      </c>
      <c r="G202" s="7" t="s">
        <v>562</v>
      </c>
      <c r="H202" s="1">
        <v>45415</v>
      </c>
      <c r="I202" s="1">
        <v>45657</v>
      </c>
      <c r="J202" s="27">
        <v>0.26</v>
      </c>
      <c r="K202" s="23">
        <v>5790400</v>
      </c>
      <c r="L202" s="23">
        <v>0</v>
      </c>
      <c r="M202" s="4">
        <v>0</v>
      </c>
      <c r="N202" s="23">
        <v>0</v>
      </c>
      <c r="O202" s="243"/>
    </row>
    <row r="203" spans="1:15" ht="13.2" customHeight="1" x14ac:dyDescent="0.25">
      <c r="A203" s="7" t="s">
        <v>5214</v>
      </c>
      <c r="B203" s="19" t="s">
        <v>473</v>
      </c>
      <c r="C203" s="7" t="s">
        <v>595</v>
      </c>
      <c r="D203" s="12" t="s">
        <v>475</v>
      </c>
      <c r="E203" s="7" t="s">
        <v>596</v>
      </c>
      <c r="F203" s="23">
        <v>11580800</v>
      </c>
      <c r="G203" s="7" t="s">
        <v>597</v>
      </c>
      <c r="H203" s="1">
        <v>45415</v>
      </c>
      <c r="I203" s="1">
        <v>45535</v>
      </c>
      <c r="J203" s="27">
        <v>0.5</v>
      </c>
      <c r="K203" s="23">
        <v>5790400</v>
      </c>
      <c r="L203" s="23">
        <v>0</v>
      </c>
      <c r="M203" s="4">
        <v>0</v>
      </c>
      <c r="N203" s="23">
        <v>0</v>
      </c>
      <c r="O203" s="243"/>
    </row>
    <row r="204" spans="1:15" ht="13.2" customHeight="1" x14ac:dyDescent="0.25">
      <c r="A204" s="7" t="s">
        <v>5214</v>
      </c>
      <c r="B204" s="19" t="s">
        <v>473</v>
      </c>
      <c r="C204" s="7" t="s">
        <v>598</v>
      </c>
      <c r="D204" s="12" t="s">
        <v>475</v>
      </c>
      <c r="E204" s="7" t="s">
        <v>599</v>
      </c>
      <c r="F204" s="23">
        <v>23161600</v>
      </c>
      <c r="G204" s="7" t="s">
        <v>600</v>
      </c>
      <c r="H204" s="1">
        <v>45415</v>
      </c>
      <c r="I204" s="1">
        <v>45657</v>
      </c>
      <c r="J204" s="27">
        <v>0.26</v>
      </c>
      <c r="K204" s="23">
        <v>5790400</v>
      </c>
      <c r="L204" s="23">
        <v>0</v>
      </c>
      <c r="M204" s="4">
        <v>0</v>
      </c>
      <c r="N204" s="23">
        <v>0</v>
      </c>
      <c r="O204" s="243"/>
    </row>
    <row r="205" spans="1:15" ht="13.2" customHeight="1" x14ac:dyDescent="0.25">
      <c r="A205" s="7" t="s">
        <v>5214</v>
      </c>
      <c r="B205" s="19" t="s">
        <v>473</v>
      </c>
      <c r="C205" s="7" t="s">
        <v>601</v>
      </c>
      <c r="D205" s="12" t="s">
        <v>475</v>
      </c>
      <c r="E205" s="7" t="s">
        <v>602</v>
      </c>
      <c r="F205" s="23">
        <v>8686600</v>
      </c>
      <c r="G205" s="7" t="s">
        <v>538</v>
      </c>
      <c r="H205" s="1">
        <v>45415</v>
      </c>
      <c r="I205" s="1">
        <v>45504</v>
      </c>
      <c r="J205" s="27">
        <v>0.66</v>
      </c>
      <c r="K205" s="23">
        <v>5790400</v>
      </c>
      <c r="L205" s="23">
        <v>0</v>
      </c>
      <c r="M205" s="4">
        <v>0</v>
      </c>
      <c r="N205" s="23">
        <v>0</v>
      </c>
      <c r="O205" s="243"/>
    </row>
    <row r="206" spans="1:15" ht="13.2" customHeight="1" x14ac:dyDescent="0.25">
      <c r="A206" s="7" t="s">
        <v>5214</v>
      </c>
      <c r="B206" s="19" t="s">
        <v>473</v>
      </c>
      <c r="C206" s="7" t="s">
        <v>603</v>
      </c>
      <c r="D206" s="12" t="s">
        <v>475</v>
      </c>
      <c r="E206" s="7" t="s">
        <v>604</v>
      </c>
      <c r="F206" s="23">
        <v>11580800</v>
      </c>
      <c r="G206" s="7" t="s">
        <v>605</v>
      </c>
      <c r="H206" s="1">
        <v>45419</v>
      </c>
      <c r="I206" s="1">
        <v>45535</v>
      </c>
      <c r="J206" s="27">
        <v>0.5</v>
      </c>
      <c r="K206" s="23">
        <v>5790400</v>
      </c>
      <c r="L206" s="23">
        <v>0</v>
      </c>
      <c r="M206" s="4">
        <v>0</v>
      </c>
      <c r="N206" s="23">
        <v>0</v>
      </c>
      <c r="O206" s="243"/>
    </row>
    <row r="207" spans="1:15" ht="13.2" customHeight="1" x14ac:dyDescent="0.25">
      <c r="A207" s="7" t="s">
        <v>5214</v>
      </c>
      <c r="B207" s="19" t="s">
        <v>607</v>
      </c>
      <c r="C207" s="7" t="s">
        <v>608</v>
      </c>
      <c r="D207" s="19" t="s">
        <v>609</v>
      </c>
      <c r="E207" s="7" t="s">
        <v>610</v>
      </c>
      <c r="F207" s="26">
        <v>11040960</v>
      </c>
      <c r="G207" s="7" t="s">
        <v>611</v>
      </c>
      <c r="H207" s="1">
        <v>45292</v>
      </c>
      <c r="I207" s="1">
        <v>45536</v>
      </c>
      <c r="J207" s="29">
        <v>67</v>
      </c>
      <c r="K207" s="23">
        <v>22081920</v>
      </c>
      <c r="L207" s="23">
        <v>11040960</v>
      </c>
      <c r="M207" s="4">
        <v>2</v>
      </c>
      <c r="N207" s="23">
        <v>22081920</v>
      </c>
      <c r="O207" s="243"/>
    </row>
    <row r="208" spans="1:15" ht="13.2" customHeight="1" x14ac:dyDescent="0.25">
      <c r="A208" s="7" t="s">
        <v>5214</v>
      </c>
      <c r="B208" s="19" t="s">
        <v>607</v>
      </c>
      <c r="C208" s="7" t="s">
        <v>612</v>
      </c>
      <c r="D208" s="19" t="s">
        <v>609</v>
      </c>
      <c r="E208" s="7" t="s">
        <v>613</v>
      </c>
      <c r="F208" s="26">
        <v>11040960</v>
      </c>
      <c r="G208" s="7" t="s">
        <v>614</v>
      </c>
      <c r="H208" s="1">
        <v>45292</v>
      </c>
      <c r="I208" s="1">
        <v>45536</v>
      </c>
      <c r="J208" s="29">
        <v>67</v>
      </c>
      <c r="K208" s="23">
        <v>22081920</v>
      </c>
      <c r="L208" s="23">
        <v>11040960</v>
      </c>
      <c r="M208" s="4">
        <v>2</v>
      </c>
      <c r="N208" s="23">
        <v>22081920</v>
      </c>
      <c r="O208" s="243"/>
    </row>
    <row r="209" spans="1:15" ht="13.2" customHeight="1" x14ac:dyDescent="0.25">
      <c r="A209" s="7" t="s">
        <v>5214</v>
      </c>
      <c r="B209" s="19" t="s">
        <v>607</v>
      </c>
      <c r="C209" s="7" t="s">
        <v>615</v>
      </c>
      <c r="D209" s="19" t="s">
        <v>609</v>
      </c>
      <c r="E209" s="7" t="s">
        <v>616</v>
      </c>
      <c r="F209" s="26">
        <v>11040960</v>
      </c>
      <c r="G209" s="7" t="s">
        <v>617</v>
      </c>
      <c r="H209" s="1">
        <v>45292</v>
      </c>
      <c r="I209" s="1">
        <v>45536</v>
      </c>
      <c r="J209" s="29">
        <v>67</v>
      </c>
      <c r="K209" s="23">
        <v>22081920</v>
      </c>
      <c r="L209" s="23">
        <v>11040960</v>
      </c>
      <c r="M209" s="4">
        <v>2</v>
      </c>
      <c r="N209" s="23">
        <v>22081920</v>
      </c>
      <c r="O209" s="243"/>
    </row>
    <row r="210" spans="1:15" ht="13.2" customHeight="1" x14ac:dyDescent="0.25">
      <c r="A210" s="7" t="s">
        <v>5214</v>
      </c>
      <c r="B210" s="19" t="s">
        <v>618</v>
      </c>
      <c r="C210" s="7" t="s">
        <v>619</v>
      </c>
      <c r="D210" s="19" t="s">
        <v>609</v>
      </c>
      <c r="E210" s="7" t="s">
        <v>620</v>
      </c>
      <c r="F210" s="26">
        <v>11040960</v>
      </c>
      <c r="G210" s="7" t="s">
        <v>621</v>
      </c>
      <c r="H210" s="1">
        <v>45292</v>
      </c>
      <c r="I210" s="1">
        <v>45536</v>
      </c>
      <c r="J210" s="29">
        <v>67</v>
      </c>
      <c r="K210" s="23">
        <v>22081920</v>
      </c>
      <c r="L210" s="23">
        <v>11040960</v>
      </c>
      <c r="M210" s="4">
        <v>2</v>
      </c>
      <c r="N210" s="23">
        <v>22081920</v>
      </c>
      <c r="O210" s="243"/>
    </row>
    <row r="211" spans="1:15" ht="13.2" customHeight="1" x14ac:dyDescent="0.25">
      <c r="A211" s="7" t="s">
        <v>5214</v>
      </c>
      <c r="B211" s="19" t="s">
        <v>607</v>
      </c>
      <c r="C211" s="7" t="s">
        <v>622</v>
      </c>
      <c r="D211" s="19" t="s">
        <v>609</v>
      </c>
      <c r="E211" s="7" t="s">
        <v>623</v>
      </c>
      <c r="F211" s="26">
        <v>9744000</v>
      </c>
      <c r="G211" s="7" t="s">
        <v>624</v>
      </c>
      <c r="H211" s="1">
        <v>45292</v>
      </c>
      <c r="I211" s="1">
        <v>45536</v>
      </c>
      <c r="J211" s="29">
        <v>67</v>
      </c>
      <c r="K211" s="23">
        <v>19488000</v>
      </c>
      <c r="L211" s="23">
        <v>9744000</v>
      </c>
      <c r="M211" s="4">
        <v>2</v>
      </c>
      <c r="N211" s="23">
        <v>19488000</v>
      </c>
      <c r="O211" s="243"/>
    </row>
    <row r="212" spans="1:15" ht="13.2" customHeight="1" x14ac:dyDescent="0.25">
      <c r="A212" s="7" t="s">
        <v>5214</v>
      </c>
      <c r="B212" s="19" t="s">
        <v>607</v>
      </c>
      <c r="C212" s="7" t="s">
        <v>625</v>
      </c>
      <c r="D212" s="19" t="s">
        <v>609</v>
      </c>
      <c r="E212" s="7" t="s">
        <v>626</v>
      </c>
      <c r="F212" s="26">
        <v>8685600</v>
      </c>
      <c r="G212" s="7" t="s">
        <v>627</v>
      </c>
      <c r="H212" s="1">
        <v>45292</v>
      </c>
      <c r="I212" s="1">
        <v>45536</v>
      </c>
      <c r="J212" s="29">
        <v>67</v>
      </c>
      <c r="K212" s="23">
        <v>17371200</v>
      </c>
      <c r="L212" s="23">
        <v>8685600</v>
      </c>
      <c r="M212" s="4">
        <v>2</v>
      </c>
      <c r="N212" s="23">
        <v>17371200</v>
      </c>
      <c r="O212" s="243"/>
    </row>
    <row r="213" spans="1:15" ht="13.2" customHeight="1" x14ac:dyDescent="0.25">
      <c r="A213" s="7" t="s">
        <v>5214</v>
      </c>
      <c r="B213" s="19" t="s">
        <v>607</v>
      </c>
      <c r="C213" s="7" t="s">
        <v>628</v>
      </c>
      <c r="D213" s="19" t="s">
        <v>609</v>
      </c>
      <c r="E213" s="7" t="s">
        <v>629</v>
      </c>
      <c r="F213" s="26">
        <v>8685600</v>
      </c>
      <c r="G213" s="7" t="s">
        <v>630</v>
      </c>
      <c r="H213" s="1">
        <v>45292</v>
      </c>
      <c r="I213" s="1">
        <v>45536</v>
      </c>
      <c r="J213" s="29">
        <v>67</v>
      </c>
      <c r="K213" s="23">
        <v>17371200</v>
      </c>
      <c r="L213" s="23">
        <v>8685600</v>
      </c>
      <c r="M213" s="4">
        <v>2</v>
      </c>
      <c r="N213" s="23">
        <v>17371200</v>
      </c>
      <c r="O213" s="243"/>
    </row>
    <row r="214" spans="1:15" ht="13.2" customHeight="1" x14ac:dyDescent="0.25">
      <c r="A214" s="7" t="s">
        <v>5214</v>
      </c>
      <c r="B214" s="19" t="s">
        <v>607</v>
      </c>
      <c r="C214" s="7" t="s">
        <v>631</v>
      </c>
      <c r="D214" s="19" t="s">
        <v>609</v>
      </c>
      <c r="E214" s="7" t="s">
        <v>632</v>
      </c>
      <c r="F214" s="26">
        <v>8685600</v>
      </c>
      <c r="G214" s="7" t="s">
        <v>633</v>
      </c>
      <c r="H214" s="1">
        <v>45292</v>
      </c>
      <c r="I214" s="1">
        <v>45536</v>
      </c>
      <c r="J214" s="29">
        <v>67</v>
      </c>
      <c r="K214" s="23">
        <v>17371200</v>
      </c>
      <c r="L214" s="23">
        <v>8685600</v>
      </c>
      <c r="M214" s="4">
        <v>2</v>
      </c>
      <c r="N214" s="23">
        <v>17371200</v>
      </c>
      <c r="O214" s="243"/>
    </row>
    <row r="215" spans="1:15" ht="13.2" customHeight="1" x14ac:dyDescent="0.25">
      <c r="A215" s="7" t="s">
        <v>5214</v>
      </c>
      <c r="B215" s="19" t="s">
        <v>607</v>
      </c>
      <c r="C215" s="7" t="s">
        <v>634</v>
      </c>
      <c r="D215" s="19" t="s">
        <v>609</v>
      </c>
      <c r="E215" s="7" t="s">
        <v>635</v>
      </c>
      <c r="F215" s="26">
        <v>8685600</v>
      </c>
      <c r="G215" s="7" t="s">
        <v>636</v>
      </c>
      <c r="H215" s="1">
        <v>45292</v>
      </c>
      <c r="I215" s="1">
        <v>45536</v>
      </c>
      <c r="J215" s="29">
        <v>67</v>
      </c>
      <c r="K215" s="23">
        <v>17371200</v>
      </c>
      <c r="L215" s="23">
        <v>8685600</v>
      </c>
      <c r="M215" s="4">
        <v>2</v>
      </c>
      <c r="N215" s="23">
        <v>17371200</v>
      </c>
      <c r="O215" s="243"/>
    </row>
    <row r="216" spans="1:15" ht="13.2" customHeight="1" x14ac:dyDescent="0.25">
      <c r="A216" s="7" t="s">
        <v>5214</v>
      </c>
      <c r="B216" s="19" t="s">
        <v>607</v>
      </c>
      <c r="C216" s="7" t="s">
        <v>637</v>
      </c>
      <c r="D216" s="19" t="s">
        <v>609</v>
      </c>
      <c r="E216" s="7" t="s">
        <v>638</v>
      </c>
      <c r="F216" s="26">
        <v>8685600</v>
      </c>
      <c r="G216" s="7" t="s">
        <v>639</v>
      </c>
      <c r="H216" s="1">
        <v>45292</v>
      </c>
      <c r="I216" s="1">
        <v>45536</v>
      </c>
      <c r="J216" s="29">
        <v>67</v>
      </c>
      <c r="K216" s="23">
        <v>17371200</v>
      </c>
      <c r="L216" s="23">
        <v>8685600</v>
      </c>
      <c r="M216" s="4">
        <v>2</v>
      </c>
      <c r="N216" s="23">
        <v>17371200</v>
      </c>
      <c r="O216" s="243"/>
    </row>
    <row r="217" spans="1:15" ht="13.2" customHeight="1" x14ac:dyDescent="0.25">
      <c r="A217" s="7" t="s">
        <v>5214</v>
      </c>
      <c r="B217" s="19" t="s">
        <v>607</v>
      </c>
      <c r="C217" s="7" t="s">
        <v>640</v>
      </c>
      <c r="D217" s="19" t="s">
        <v>609</v>
      </c>
      <c r="E217" s="7" t="s">
        <v>641</v>
      </c>
      <c r="F217" s="26">
        <v>8685600</v>
      </c>
      <c r="G217" s="7" t="s">
        <v>642</v>
      </c>
      <c r="H217" s="1">
        <v>45292</v>
      </c>
      <c r="I217" s="1">
        <v>45536</v>
      </c>
      <c r="J217" s="29">
        <v>100</v>
      </c>
      <c r="K217" s="23">
        <v>17371200</v>
      </c>
      <c r="L217" s="23">
        <v>0</v>
      </c>
      <c r="M217" s="4">
        <v>1</v>
      </c>
      <c r="N217" s="23">
        <v>8685600</v>
      </c>
      <c r="O217" s="243"/>
    </row>
    <row r="218" spans="1:15" ht="13.2" customHeight="1" x14ac:dyDescent="0.25">
      <c r="A218" s="7" t="s">
        <v>5214</v>
      </c>
      <c r="B218" s="19" t="s">
        <v>607</v>
      </c>
      <c r="C218" s="7" t="s">
        <v>643</v>
      </c>
      <c r="D218" s="19" t="s">
        <v>609</v>
      </c>
      <c r="E218" s="7" t="s">
        <v>644</v>
      </c>
      <c r="F218" s="26">
        <v>8685600</v>
      </c>
      <c r="G218" s="7" t="s">
        <v>645</v>
      </c>
      <c r="H218" s="1">
        <v>45292</v>
      </c>
      <c r="I218" s="1">
        <v>45536</v>
      </c>
      <c r="J218" s="29">
        <v>100</v>
      </c>
      <c r="K218" s="23">
        <v>17371200</v>
      </c>
      <c r="L218" s="23">
        <v>0</v>
      </c>
      <c r="M218" s="4">
        <v>1</v>
      </c>
      <c r="N218" s="23">
        <v>8685600</v>
      </c>
      <c r="O218" s="243"/>
    </row>
    <row r="219" spans="1:15" ht="13.2" customHeight="1" x14ac:dyDescent="0.25">
      <c r="A219" s="7" t="s">
        <v>5214</v>
      </c>
      <c r="B219" s="19" t="s">
        <v>607</v>
      </c>
      <c r="C219" s="7" t="s">
        <v>646</v>
      </c>
      <c r="D219" s="19" t="s">
        <v>609</v>
      </c>
      <c r="E219" s="7" t="s">
        <v>647</v>
      </c>
      <c r="F219" s="26">
        <v>8685600</v>
      </c>
      <c r="G219" s="7" t="s">
        <v>648</v>
      </c>
      <c r="H219" s="1">
        <v>45292</v>
      </c>
      <c r="I219" s="1">
        <v>45536</v>
      </c>
      <c r="J219" s="29">
        <v>66.666666666666671</v>
      </c>
      <c r="K219" s="23">
        <v>17371200</v>
      </c>
      <c r="L219" s="23">
        <v>8685600</v>
      </c>
      <c r="M219" s="4">
        <v>2</v>
      </c>
      <c r="N219" s="23">
        <v>17371200</v>
      </c>
      <c r="O219" s="243"/>
    </row>
    <row r="220" spans="1:15" ht="13.2" customHeight="1" x14ac:dyDescent="0.25">
      <c r="A220" s="7" t="s">
        <v>5214</v>
      </c>
      <c r="B220" s="19" t="s">
        <v>607</v>
      </c>
      <c r="C220" s="7" t="s">
        <v>649</v>
      </c>
      <c r="D220" s="19" t="s">
        <v>609</v>
      </c>
      <c r="E220" s="7" t="s">
        <v>650</v>
      </c>
      <c r="F220" s="26">
        <v>8685600</v>
      </c>
      <c r="G220" s="7" t="s">
        <v>651</v>
      </c>
      <c r="H220" s="1">
        <v>45292</v>
      </c>
      <c r="I220" s="1">
        <v>45536</v>
      </c>
      <c r="J220" s="29">
        <v>66.666666666666671</v>
      </c>
      <c r="K220" s="23">
        <v>17371200</v>
      </c>
      <c r="L220" s="23">
        <v>8685600</v>
      </c>
      <c r="M220" s="4">
        <v>2</v>
      </c>
      <c r="N220" s="23">
        <v>17371200</v>
      </c>
      <c r="O220" s="243"/>
    </row>
    <row r="221" spans="1:15" ht="13.2" customHeight="1" x14ac:dyDescent="0.25">
      <c r="A221" s="7" t="s">
        <v>5214</v>
      </c>
      <c r="B221" s="19" t="s">
        <v>607</v>
      </c>
      <c r="C221" s="7" t="s">
        <v>652</v>
      </c>
      <c r="D221" s="19" t="s">
        <v>609</v>
      </c>
      <c r="E221" s="7" t="s">
        <v>653</v>
      </c>
      <c r="F221" s="26">
        <v>8685600</v>
      </c>
      <c r="G221" s="7" t="s">
        <v>654</v>
      </c>
      <c r="H221" s="1">
        <v>45292</v>
      </c>
      <c r="I221" s="1">
        <v>45536</v>
      </c>
      <c r="J221" s="29">
        <v>100</v>
      </c>
      <c r="K221" s="23">
        <v>17371200</v>
      </c>
      <c r="L221" s="23">
        <v>0</v>
      </c>
      <c r="M221" s="4">
        <v>1</v>
      </c>
      <c r="N221" s="23">
        <v>8685600</v>
      </c>
      <c r="O221" s="243"/>
    </row>
    <row r="222" spans="1:15" ht="13.2" customHeight="1" x14ac:dyDescent="0.25">
      <c r="A222" s="7" t="s">
        <v>5214</v>
      </c>
      <c r="B222" s="19" t="s">
        <v>607</v>
      </c>
      <c r="C222" s="7" t="s">
        <v>655</v>
      </c>
      <c r="D222" s="19" t="s">
        <v>609</v>
      </c>
      <c r="E222" s="7" t="s">
        <v>656</v>
      </c>
      <c r="F222" s="26">
        <v>8685600</v>
      </c>
      <c r="G222" s="7" t="s">
        <v>657</v>
      </c>
      <c r="H222" s="1">
        <v>45292</v>
      </c>
      <c r="I222" s="1">
        <v>45536</v>
      </c>
      <c r="J222" s="29">
        <v>66.666666666666671</v>
      </c>
      <c r="K222" s="23">
        <v>17371200</v>
      </c>
      <c r="L222" s="23">
        <v>8685600</v>
      </c>
      <c r="M222" s="4">
        <v>2</v>
      </c>
      <c r="N222" s="23">
        <v>17371200</v>
      </c>
      <c r="O222" s="243"/>
    </row>
    <row r="223" spans="1:15" ht="13.2" customHeight="1" x14ac:dyDescent="0.25">
      <c r="A223" s="7" t="s">
        <v>5214</v>
      </c>
      <c r="B223" s="19" t="s">
        <v>607</v>
      </c>
      <c r="C223" s="7" t="s">
        <v>658</v>
      </c>
      <c r="D223" s="19" t="s">
        <v>609</v>
      </c>
      <c r="E223" s="7" t="s">
        <v>659</v>
      </c>
      <c r="F223" s="26">
        <v>8685600</v>
      </c>
      <c r="G223" s="7" t="s">
        <v>660</v>
      </c>
      <c r="H223" s="1">
        <v>45292</v>
      </c>
      <c r="I223" s="1">
        <v>45536</v>
      </c>
      <c r="J223" s="29">
        <v>66.666666666666671</v>
      </c>
      <c r="K223" s="23">
        <v>17371200</v>
      </c>
      <c r="L223" s="23">
        <v>8685600</v>
      </c>
      <c r="M223" s="4">
        <v>2</v>
      </c>
      <c r="N223" s="23">
        <v>17371200</v>
      </c>
      <c r="O223" s="243"/>
    </row>
    <row r="224" spans="1:15" ht="13.2" customHeight="1" x14ac:dyDescent="0.25">
      <c r="A224" s="7" t="s">
        <v>5214</v>
      </c>
      <c r="B224" s="19" t="s">
        <v>607</v>
      </c>
      <c r="C224" s="7" t="s">
        <v>661</v>
      </c>
      <c r="D224" s="19" t="s">
        <v>609</v>
      </c>
      <c r="E224" s="7" t="s">
        <v>662</v>
      </c>
      <c r="F224" s="26">
        <v>8685600</v>
      </c>
      <c r="G224" s="7" t="s">
        <v>663</v>
      </c>
      <c r="H224" s="1">
        <v>45292</v>
      </c>
      <c r="I224" s="1">
        <v>45536</v>
      </c>
      <c r="J224" s="29">
        <v>66.666666666666671</v>
      </c>
      <c r="K224" s="23">
        <v>17371200</v>
      </c>
      <c r="L224" s="23">
        <v>8685600</v>
      </c>
      <c r="M224" s="4">
        <v>2</v>
      </c>
      <c r="N224" s="23">
        <v>17371200</v>
      </c>
      <c r="O224" s="243"/>
    </row>
    <row r="225" spans="1:15" ht="13.2" customHeight="1" x14ac:dyDescent="0.25">
      <c r="A225" s="7" t="s">
        <v>5214</v>
      </c>
      <c r="B225" s="19" t="s">
        <v>607</v>
      </c>
      <c r="C225" s="7" t="s">
        <v>664</v>
      </c>
      <c r="D225" s="19" t="s">
        <v>609</v>
      </c>
      <c r="E225" s="7" t="s">
        <v>665</v>
      </c>
      <c r="F225" s="26">
        <v>8685600</v>
      </c>
      <c r="G225" s="7" t="s">
        <v>666</v>
      </c>
      <c r="H225" s="1">
        <v>45292</v>
      </c>
      <c r="I225" s="1">
        <v>45536</v>
      </c>
      <c r="J225" s="29">
        <v>66.666666666666671</v>
      </c>
      <c r="K225" s="23">
        <v>17371200</v>
      </c>
      <c r="L225" s="23">
        <v>8685600</v>
      </c>
      <c r="M225" s="4">
        <v>2</v>
      </c>
      <c r="N225" s="23">
        <v>17371200</v>
      </c>
      <c r="O225" s="243"/>
    </row>
    <row r="226" spans="1:15" ht="13.2" customHeight="1" x14ac:dyDescent="0.25">
      <c r="A226" s="7" t="s">
        <v>5214</v>
      </c>
      <c r="B226" s="19" t="s">
        <v>607</v>
      </c>
      <c r="C226" s="7" t="s">
        <v>667</v>
      </c>
      <c r="D226" s="19" t="s">
        <v>609</v>
      </c>
      <c r="E226" s="7" t="s">
        <v>668</v>
      </c>
      <c r="F226" s="26">
        <v>8685600</v>
      </c>
      <c r="G226" s="7" t="s">
        <v>669</v>
      </c>
      <c r="H226" s="1">
        <v>45292</v>
      </c>
      <c r="I226" s="1">
        <v>45536</v>
      </c>
      <c r="J226" s="29">
        <v>66.666666666666671</v>
      </c>
      <c r="K226" s="23">
        <v>17371200</v>
      </c>
      <c r="L226" s="23">
        <v>8685600</v>
      </c>
      <c r="M226" s="4">
        <v>2</v>
      </c>
      <c r="N226" s="23">
        <v>17371200</v>
      </c>
      <c r="O226" s="243"/>
    </row>
    <row r="227" spans="1:15" ht="13.2" customHeight="1" x14ac:dyDescent="0.25">
      <c r="A227" s="7" t="s">
        <v>5214</v>
      </c>
      <c r="B227" s="19" t="s">
        <v>607</v>
      </c>
      <c r="C227" s="7" t="s">
        <v>670</v>
      </c>
      <c r="D227" s="19" t="s">
        <v>609</v>
      </c>
      <c r="E227" s="7" t="s">
        <v>671</v>
      </c>
      <c r="F227" s="26">
        <v>8685600</v>
      </c>
      <c r="G227" s="7" t="s">
        <v>672</v>
      </c>
      <c r="H227" s="1">
        <v>45292</v>
      </c>
      <c r="I227" s="1">
        <v>45536</v>
      </c>
      <c r="J227" s="29">
        <v>66.666666666666671</v>
      </c>
      <c r="K227" s="23">
        <v>17371200</v>
      </c>
      <c r="L227" s="23">
        <v>8685600</v>
      </c>
      <c r="M227" s="4">
        <v>2</v>
      </c>
      <c r="N227" s="23">
        <v>17371200</v>
      </c>
      <c r="O227" s="243"/>
    </row>
    <row r="228" spans="1:15" ht="13.2" customHeight="1" x14ac:dyDescent="0.25">
      <c r="A228" s="7" t="s">
        <v>5214</v>
      </c>
      <c r="B228" s="19" t="s">
        <v>607</v>
      </c>
      <c r="C228" s="7" t="s">
        <v>673</v>
      </c>
      <c r="D228" s="19" t="s">
        <v>609</v>
      </c>
      <c r="E228" s="7" t="s">
        <v>674</v>
      </c>
      <c r="F228" s="26">
        <v>8685600</v>
      </c>
      <c r="G228" s="7" t="s">
        <v>675</v>
      </c>
      <c r="H228" s="1">
        <v>45292</v>
      </c>
      <c r="I228" s="1">
        <v>45536</v>
      </c>
      <c r="J228" s="29">
        <v>66.666666666666671</v>
      </c>
      <c r="K228" s="23">
        <v>17371200</v>
      </c>
      <c r="L228" s="23">
        <v>8685600</v>
      </c>
      <c r="M228" s="4">
        <v>2</v>
      </c>
      <c r="N228" s="23">
        <v>17371200</v>
      </c>
      <c r="O228" s="243"/>
    </row>
    <row r="229" spans="1:15" ht="13.2" customHeight="1" x14ac:dyDescent="0.25">
      <c r="A229" s="7" t="s">
        <v>5214</v>
      </c>
      <c r="B229" s="19" t="s">
        <v>607</v>
      </c>
      <c r="C229" s="7" t="s">
        <v>676</v>
      </c>
      <c r="D229" s="19" t="s">
        <v>609</v>
      </c>
      <c r="E229" s="7" t="s">
        <v>677</v>
      </c>
      <c r="F229" s="26">
        <v>8685600</v>
      </c>
      <c r="G229" s="7" t="s">
        <v>678</v>
      </c>
      <c r="H229" s="1">
        <v>45292</v>
      </c>
      <c r="I229" s="1">
        <v>45536</v>
      </c>
      <c r="J229" s="29">
        <v>100</v>
      </c>
      <c r="K229" s="23">
        <v>17371200</v>
      </c>
      <c r="L229" s="23">
        <v>0</v>
      </c>
      <c r="M229" s="4">
        <v>1</v>
      </c>
      <c r="N229" s="23">
        <v>8685600</v>
      </c>
      <c r="O229" s="243"/>
    </row>
    <row r="230" spans="1:15" ht="13.2" customHeight="1" x14ac:dyDescent="0.25">
      <c r="A230" s="7" t="s">
        <v>5214</v>
      </c>
      <c r="B230" s="19" t="s">
        <v>607</v>
      </c>
      <c r="C230" s="7" t="s">
        <v>679</v>
      </c>
      <c r="D230" s="19" t="s">
        <v>609</v>
      </c>
      <c r="E230" s="7" t="s">
        <v>680</v>
      </c>
      <c r="F230" s="26">
        <v>8685600</v>
      </c>
      <c r="G230" s="7" t="s">
        <v>681</v>
      </c>
      <c r="H230" s="1">
        <v>45292</v>
      </c>
      <c r="I230" s="1" t="s">
        <v>682</v>
      </c>
      <c r="J230" s="29">
        <v>100</v>
      </c>
      <c r="K230" s="23">
        <v>11580800</v>
      </c>
      <c r="L230" s="23">
        <v>0</v>
      </c>
      <c r="M230" s="4">
        <v>1</v>
      </c>
      <c r="N230" s="23">
        <v>2895200</v>
      </c>
      <c r="O230" s="243"/>
    </row>
    <row r="231" spans="1:15" ht="13.2" customHeight="1" x14ac:dyDescent="0.25">
      <c r="A231" s="7" t="s">
        <v>5214</v>
      </c>
      <c r="B231" s="19" t="s">
        <v>607</v>
      </c>
      <c r="C231" s="7" t="s">
        <v>683</v>
      </c>
      <c r="D231" s="19" t="s">
        <v>609</v>
      </c>
      <c r="E231" s="7" t="s">
        <v>684</v>
      </c>
      <c r="F231" s="26">
        <v>8685600</v>
      </c>
      <c r="G231" s="7" t="s">
        <v>685</v>
      </c>
      <c r="H231" s="1">
        <v>45292</v>
      </c>
      <c r="I231" s="1">
        <v>45536</v>
      </c>
      <c r="J231" s="29">
        <v>66.666666666666671</v>
      </c>
      <c r="K231" s="23">
        <v>17371200</v>
      </c>
      <c r="L231" s="23">
        <v>8685600</v>
      </c>
      <c r="M231" s="4">
        <v>2</v>
      </c>
      <c r="N231" s="23">
        <v>17371200</v>
      </c>
      <c r="O231" s="243"/>
    </row>
    <row r="232" spans="1:15" ht="13.2" customHeight="1" x14ac:dyDescent="0.25">
      <c r="A232" s="7" t="s">
        <v>5214</v>
      </c>
      <c r="B232" s="19" t="s">
        <v>607</v>
      </c>
      <c r="C232" s="7" t="s">
        <v>686</v>
      </c>
      <c r="D232" s="19" t="s">
        <v>609</v>
      </c>
      <c r="E232" s="7" t="s">
        <v>687</v>
      </c>
      <c r="F232" s="26">
        <v>8685600</v>
      </c>
      <c r="G232" s="7" t="s">
        <v>688</v>
      </c>
      <c r="H232" s="1">
        <v>45292</v>
      </c>
      <c r="I232" s="1">
        <v>45536</v>
      </c>
      <c r="J232" s="29">
        <v>100</v>
      </c>
      <c r="K232" s="23">
        <v>17371200</v>
      </c>
      <c r="L232" s="23">
        <v>0</v>
      </c>
      <c r="M232" s="4">
        <v>1</v>
      </c>
      <c r="N232" s="23">
        <v>8685600</v>
      </c>
      <c r="O232" s="243"/>
    </row>
    <row r="233" spans="1:15" ht="13.2" customHeight="1" x14ac:dyDescent="0.25">
      <c r="A233" s="7" t="s">
        <v>5214</v>
      </c>
      <c r="B233" s="19" t="s">
        <v>607</v>
      </c>
      <c r="C233" s="7" t="s">
        <v>689</v>
      </c>
      <c r="D233" s="19" t="s">
        <v>609</v>
      </c>
      <c r="E233" s="7" t="s">
        <v>690</v>
      </c>
      <c r="F233" s="26">
        <v>8685600</v>
      </c>
      <c r="G233" s="7" t="s">
        <v>691</v>
      </c>
      <c r="H233" s="1">
        <v>45292</v>
      </c>
      <c r="I233" s="1">
        <v>45536</v>
      </c>
      <c r="J233" s="29">
        <v>66.666666666666671</v>
      </c>
      <c r="K233" s="23">
        <v>17371200</v>
      </c>
      <c r="L233" s="23">
        <v>8685600</v>
      </c>
      <c r="M233" s="4">
        <v>2</v>
      </c>
      <c r="N233" s="23">
        <v>17371200</v>
      </c>
      <c r="O233" s="243"/>
    </row>
    <row r="234" spans="1:15" ht="13.2" customHeight="1" x14ac:dyDescent="0.25">
      <c r="A234" s="7" t="s">
        <v>5214</v>
      </c>
      <c r="B234" s="19" t="s">
        <v>607</v>
      </c>
      <c r="C234" s="7" t="s">
        <v>692</v>
      </c>
      <c r="D234" s="19" t="s">
        <v>609</v>
      </c>
      <c r="E234" s="7" t="s">
        <v>693</v>
      </c>
      <c r="F234" s="26">
        <v>8685600</v>
      </c>
      <c r="G234" s="7" t="s">
        <v>694</v>
      </c>
      <c r="H234" s="1">
        <v>45292</v>
      </c>
      <c r="I234" s="1">
        <v>45536</v>
      </c>
      <c r="J234" s="29">
        <v>66.666666666666671</v>
      </c>
      <c r="K234" s="23">
        <v>17371200</v>
      </c>
      <c r="L234" s="23">
        <v>8685600</v>
      </c>
      <c r="M234" s="4">
        <v>2</v>
      </c>
      <c r="N234" s="23">
        <v>17371200</v>
      </c>
      <c r="O234" s="243"/>
    </row>
    <row r="235" spans="1:15" ht="13.2" customHeight="1" x14ac:dyDescent="0.25">
      <c r="A235" s="7" t="s">
        <v>5214</v>
      </c>
      <c r="B235" s="19" t="s">
        <v>607</v>
      </c>
      <c r="C235" s="7" t="s">
        <v>695</v>
      </c>
      <c r="D235" s="19" t="s">
        <v>609</v>
      </c>
      <c r="E235" s="7" t="s">
        <v>696</v>
      </c>
      <c r="F235" s="26">
        <v>8685600</v>
      </c>
      <c r="G235" s="7" t="s">
        <v>697</v>
      </c>
      <c r="H235" s="1">
        <v>45292</v>
      </c>
      <c r="I235" s="1">
        <v>45536</v>
      </c>
      <c r="J235" s="29">
        <v>66.666666666666671</v>
      </c>
      <c r="K235" s="23">
        <v>17371200</v>
      </c>
      <c r="L235" s="23">
        <v>8685600</v>
      </c>
      <c r="M235" s="4">
        <v>2</v>
      </c>
      <c r="N235" s="23">
        <v>17371200</v>
      </c>
      <c r="O235" s="243"/>
    </row>
    <row r="236" spans="1:15" ht="13.2" customHeight="1" x14ac:dyDescent="0.25">
      <c r="A236" s="7" t="s">
        <v>5214</v>
      </c>
      <c r="B236" s="19" t="s">
        <v>607</v>
      </c>
      <c r="C236" s="7" t="s">
        <v>698</v>
      </c>
      <c r="D236" s="19" t="s">
        <v>609</v>
      </c>
      <c r="E236" s="7" t="s">
        <v>699</v>
      </c>
      <c r="F236" s="26">
        <v>8685600</v>
      </c>
      <c r="G236" s="7" t="s">
        <v>700</v>
      </c>
      <c r="H236" s="1">
        <v>45292</v>
      </c>
      <c r="I236" s="1" t="s">
        <v>682</v>
      </c>
      <c r="J236" s="29">
        <v>100</v>
      </c>
      <c r="K236" s="23">
        <v>11580800</v>
      </c>
      <c r="L236" s="23">
        <v>0</v>
      </c>
      <c r="M236" s="4">
        <v>1</v>
      </c>
      <c r="N236" s="23">
        <v>2895200</v>
      </c>
      <c r="O236" s="243"/>
    </row>
    <row r="237" spans="1:15" ht="13.2" customHeight="1" x14ac:dyDescent="0.25">
      <c r="A237" s="7" t="s">
        <v>5214</v>
      </c>
      <c r="B237" s="19" t="s">
        <v>607</v>
      </c>
      <c r="C237" s="7" t="s">
        <v>701</v>
      </c>
      <c r="D237" s="19" t="s">
        <v>609</v>
      </c>
      <c r="E237" s="7" t="s">
        <v>702</v>
      </c>
      <c r="F237" s="26">
        <v>8685600</v>
      </c>
      <c r="G237" s="7" t="s">
        <v>703</v>
      </c>
      <c r="H237" s="1">
        <v>45292</v>
      </c>
      <c r="I237" s="1">
        <v>45536</v>
      </c>
      <c r="J237" s="29">
        <v>66.666666666666671</v>
      </c>
      <c r="K237" s="23">
        <v>17371200</v>
      </c>
      <c r="L237" s="23">
        <v>8685600</v>
      </c>
      <c r="M237" s="4">
        <v>2</v>
      </c>
      <c r="N237" s="23">
        <v>17371200</v>
      </c>
      <c r="O237" s="243"/>
    </row>
    <row r="238" spans="1:15" ht="13.2" customHeight="1" x14ac:dyDescent="0.25">
      <c r="A238" s="7" t="s">
        <v>5214</v>
      </c>
      <c r="B238" s="19" t="s">
        <v>704</v>
      </c>
      <c r="C238" s="7" t="s">
        <v>705</v>
      </c>
      <c r="D238" s="19" t="s">
        <v>609</v>
      </c>
      <c r="E238" s="7" t="s">
        <v>706</v>
      </c>
      <c r="F238" s="26">
        <v>8685600</v>
      </c>
      <c r="G238" s="7" t="s">
        <v>707</v>
      </c>
      <c r="H238" s="1">
        <v>45323</v>
      </c>
      <c r="I238" s="1">
        <v>45474</v>
      </c>
      <c r="J238" s="29">
        <v>83.333333333333329</v>
      </c>
      <c r="K238" s="23">
        <v>14476000</v>
      </c>
      <c r="L238" s="23">
        <v>2895200</v>
      </c>
      <c r="M238" s="4">
        <v>1</v>
      </c>
      <c r="N238" s="23">
        <v>8685600</v>
      </c>
      <c r="O238" s="243"/>
    </row>
    <row r="239" spans="1:15" ht="13.2" customHeight="1" x14ac:dyDescent="0.25">
      <c r="A239" s="7" t="s">
        <v>5214</v>
      </c>
      <c r="B239" s="19" t="s">
        <v>704</v>
      </c>
      <c r="C239" s="7" t="s">
        <v>708</v>
      </c>
      <c r="D239" s="19" t="s">
        <v>609</v>
      </c>
      <c r="E239" s="7" t="s">
        <v>709</v>
      </c>
      <c r="F239" s="26">
        <v>8685600</v>
      </c>
      <c r="G239" s="7" t="s">
        <v>710</v>
      </c>
      <c r="H239" s="1">
        <v>45323</v>
      </c>
      <c r="I239" s="1">
        <v>45474</v>
      </c>
      <c r="J239" s="29">
        <v>83.333333333333329</v>
      </c>
      <c r="K239" s="23">
        <v>14476000</v>
      </c>
      <c r="L239" s="23">
        <v>2895200</v>
      </c>
      <c r="M239" s="4">
        <v>1</v>
      </c>
      <c r="N239" s="23">
        <v>8685600</v>
      </c>
      <c r="O239" s="243"/>
    </row>
    <row r="240" spans="1:15" ht="13.2" customHeight="1" x14ac:dyDescent="0.25">
      <c r="A240" s="7" t="s">
        <v>5214</v>
      </c>
      <c r="B240" s="19" t="s">
        <v>704</v>
      </c>
      <c r="C240" s="7" t="s">
        <v>711</v>
      </c>
      <c r="D240" s="19" t="s">
        <v>609</v>
      </c>
      <c r="E240" s="7" t="s">
        <v>712</v>
      </c>
      <c r="F240" s="26">
        <v>8685600</v>
      </c>
      <c r="G240" s="7" t="s">
        <v>713</v>
      </c>
      <c r="H240" s="1">
        <v>45323</v>
      </c>
      <c r="I240" s="1">
        <v>45474</v>
      </c>
      <c r="J240" s="29">
        <v>83.333333333333329</v>
      </c>
      <c r="K240" s="23">
        <v>14476000</v>
      </c>
      <c r="L240" s="23">
        <v>2895200</v>
      </c>
      <c r="M240" s="4">
        <v>1</v>
      </c>
      <c r="N240" s="23">
        <v>8685600</v>
      </c>
      <c r="O240" s="243"/>
    </row>
    <row r="241" spans="1:15" ht="13.2" customHeight="1" x14ac:dyDescent="0.25">
      <c r="A241" s="7" t="s">
        <v>5214</v>
      </c>
      <c r="B241" s="19" t="s">
        <v>704</v>
      </c>
      <c r="C241" s="7" t="s">
        <v>714</v>
      </c>
      <c r="D241" s="19" t="s">
        <v>609</v>
      </c>
      <c r="E241" s="7" t="s">
        <v>715</v>
      </c>
      <c r="F241" s="26">
        <v>6599040</v>
      </c>
      <c r="G241" s="7" t="s">
        <v>716</v>
      </c>
      <c r="H241" s="1">
        <v>45323</v>
      </c>
      <c r="I241" s="1">
        <v>45474</v>
      </c>
      <c r="J241" s="29">
        <v>83.333333333333329</v>
      </c>
      <c r="K241" s="23">
        <v>10998400</v>
      </c>
      <c r="L241" s="23">
        <v>2199680</v>
      </c>
      <c r="M241" s="4">
        <v>1</v>
      </c>
      <c r="N241" s="23">
        <v>6599040</v>
      </c>
      <c r="O241" s="243"/>
    </row>
    <row r="242" spans="1:15" ht="13.2" customHeight="1" x14ac:dyDescent="0.25">
      <c r="A242" s="7" t="s">
        <v>5214</v>
      </c>
      <c r="B242" s="19" t="s">
        <v>704</v>
      </c>
      <c r="C242" s="7" t="s">
        <v>717</v>
      </c>
      <c r="D242" s="19" t="s">
        <v>609</v>
      </c>
      <c r="E242" s="7" t="s">
        <v>718</v>
      </c>
      <c r="F242" s="26">
        <v>8685600</v>
      </c>
      <c r="G242" s="7" t="s">
        <v>719</v>
      </c>
      <c r="H242" s="1">
        <v>45323</v>
      </c>
      <c r="I242" s="1">
        <v>45474</v>
      </c>
      <c r="J242" s="29">
        <v>83.333333333333329</v>
      </c>
      <c r="K242" s="23">
        <v>14476000</v>
      </c>
      <c r="L242" s="23">
        <v>2895200</v>
      </c>
      <c r="M242" s="4">
        <v>1</v>
      </c>
      <c r="N242" s="23">
        <v>8685600</v>
      </c>
      <c r="O242" s="243"/>
    </row>
    <row r="243" spans="1:15" ht="13.2" customHeight="1" x14ac:dyDescent="0.25">
      <c r="A243" s="7" t="s">
        <v>5214</v>
      </c>
      <c r="B243" s="19" t="s">
        <v>704</v>
      </c>
      <c r="C243" s="7" t="s">
        <v>720</v>
      </c>
      <c r="D243" s="19" t="s">
        <v>609</v>
      </c>
      <c r="E243" s="7" t="s">
        <v>721</v>
      </c>
      <c r="F243" s="26">
        <v>8685600</v>
      </c>
      <c r="G243" s="7" t="s">
        <v>722</v>
      </c>
      <c r="H243" s="1">
        <v>45323</v>
      </c>
      <c r="I243" s="1">
        <v>45474</v>
      </c>
      <c r="J243" s="29">
        <v>83.333333333333329</v>
      </c>
      <c r="K243" s="23">
        <v>14476000</v>
      </c>
      <c r="L243" s="23">
        <v>2895200</v>
      </c>
      <c r="M243" s="4">
        <v>1</v>
      </c>
      <c r="N243" s="23">
        <v>8685600</v>
      </c>
      <c r="O243" s="243"/>
    </row>
    <row r="244" spans="1:15" ht="13.2" customHeight="1" x14ac:dyDescent="0.25">
      <c r="A244" s="7" t="s">
        <v>5214</v>
      </c>
      <c r="B244" s="19" t="s">
        <v>704</v>
      </c>
      <c r="C244" s="7" t="s">
        <v>723</v>
      </c>
      <c r="D244" s="19" t="s">
        <v>609</v>
      </c>
      <c r="E244" s="7" t="s">
        <v>724</v>
      </c>
      <c r="F244" s="26">
        <v>11040960</v>
      </c>
      <c r="G244" s="7" t="s">
        <v>725</v>
      </c>
      <c r="H244" s="1">
        <v>45323</v>
      </c>
      <c r="I244" s="1">
        <v>45474</v>
      </c>
      <c r="J244" s="29">
        <v>83.333333333333329</v>
      </c>
      <c r="K244" s="23">
        <v>18401600</v>
      </c>
      <c r="L244" s="23">
        <v>3680320</v>
      </c>
      <c r="M244" s="4">
        <v>1</v>
      </c>
      <c r="N244" s="23">
        <v>11040960</v>
      </c>
      <c r="O244" s="243"/>
    </row>
    <row r="245" spans="1:15" ht="13.2" customHeight="1" x14ac:dyDescent="0.25">
      <c r="A245" s="7" t="s">
        <v>5214</v>
      </c>
      <c r="B245" s="19" t="s">
        <v>704</v>
      </c>
      <c r="C245" s="7" t="s">
        <v>726</v>
      </c>
      <c r="D245" s="19" t="s">
        <v>609</v>
      </c>
      <c r="E245" s="7" t="s">
        <v>727</v>
      </c>
      <c r="F245" s="26">
        <v>8685600</v>
      </c>
      <c r="G245" s="7" t="s">
        <v>728</v>
      </c>
      <c r="H245" s="1">
        <v>45323</v>
      </c>
      <c r="I245" s="1">
        <v>45474</v>
      </c>
      <c r="J245" s="29">
        <v>83.333333333333329</v>
      </c>
      <c r="K245" s="23">
        <v>14476000</v>
      </c>
      <c r="L245" s="23">
        <v>2895200</v>
      </c>
      <c r="M245" s="4">
        <v>1</v>
      </c>
      <c r="N245" s="23">
        <v>8685600</v>
      </c>
      <c r="O245" s="243"/>
    </row>
    <row r="246" spans="1:15" ht="13.2" customHeight="1" x14ac:dyDescent="0.25">
      <c r="A246" s="7" t="s">
        <v>5214</v>
      </c>
      <c r="B246" s="19" t="s">
        <v>704</v>
      </c>
      <c r="C246" s="7" t="s">
        <v>729</v>
      </c>
      <c r="D246" s="19" t="s">
        <v>609</v>
      </c>
      <c r="E246" s="7" t="s">
        <v>730</v>
      </c>
      <c r="F246" s="26">
        <v>8685600</v>
      </c>
      <c r="G246" s="7" t="s">
        <v>731</v>
      </c>
      <c r="H246" s="1">
        <v>45323</v>
      </c>
      <c r="I246" s="1">
        <v>45474</v>
      </c>
      <c r="J246" s="29">
        <v>83.333333333333329</v>
      </c>
      <c r="K246" s="23">
        <v>14476000</v>
      </c>
      <c r="L246" s="23">
        <v>2895200</v>
      </c>
      <c r="M246" s="4">
        <v>1</v>
      </c>
      <c r="N246" s="23">
        <v>8685600</v>
      </c>
      <c r="O246" s="243"/>
    </row>
    <row r="247" spans="1:15" ht="13.2" customHeight="1" x14ac:dyDescent="0.25">
      <c r="A247" s="7" t="s">
        <v>5214</v>
      </c>
      <c r="B247" s="19" t="s">
        <v>704</v>
      </c>
      <c r="C247" s="7" t="s">
        <v>732</v>
      </c>
      <c r="D247" s="19" t="s">
        <v>609</v>
      </c>
      <c r="E247" s="7" t="s">
        <v>733</v>
      </c>
      <c r="F247" s="26">
        <v>8685600</v>
      </c>
      <c r="G247" s="7" t="s">
        <v>734</v>
      </c>
      <c r="H247" s="1">
        <v>45323</v>
      </c>
      <c r="I247" s="1">
        <v>45474</v>
      </c>
      <c r="J247" s="29">
        <v>83.333333333333329</v>
      </c>
      <c r="K247" s="23">
        <v>14476000</v>
      </c>
      <c r="L247" s="23">
        <v>2895200</v>
      </c>
      <c r="M247" s="4">
        <v>1</v>
      </c>
      <c r="N247" s="23">
        <v>8685600</v>
      </c>
      <c r="O247" s="243"/>
    </row>
    <row r="248" spans="1:15" ht="13.2" customHeight="1" x14ac:dyDescent="0.25">
      <c r="A248" s="7" t="s">
        <v>5214</v>
      </c>
      <c r="B248" s="19" t="s">
        <v>704</v>
      </c>
      <c r="C248" s="7" t="s">
        <v>735</v>
      </c>
      <c r="D248" s="19" t="s">
        <v>609</v>
      </c>
      <c r="E248" s="7" t="s">
        <v>736</v>
      </c>
      <c r="F248" s="26">
        <v>8685600</v>
      </c>
      <c r="G248" s="7" t="s">
        <v>737</v>
      </c>
      <c r="H248" s="1">
        <v>45323</v>
      </c>
      <c r="I248" s="1">
        <v>45474</v>
      </c>
      <c r="J248" s="29">
        <v>83.333333333333329</v>
      </c>
      <c r="K248" s="23">
        <v>14476000</v>
      </c>
      <c r="L248" s="23">
        <v>2895200</v>
      </c>
      <c r="M248" s="4">
        <v>1</v>
      </c>
      <c r="N248" s="23">
        <v>8685600</v>
      </c>
      <c r="O248" s="243"/>
    </row>
    <row r="249" spans="1:15" ht="13.2" customHeight="1" x14ac:dyDescent="0.25">
      <c r="A249" s="7" t="s">
        <v>5214</v>
      </c>
      <c r="B249" s="19" t="s">
        <v>704</v>
      </c>
      <c r="C249" s="7" t="s">
        <v>738</v>
      </c>
      <c r="D249" s="19" t="s">
        <v>609</v>
      </c>
      <c r="E249" s="7" t="s">
        <v>739</v>
      </c>
      <c r="F249" s="26">
        <v>8685600</v>
      </c>
      <c r="G249" s="7" t="s">
        <v>740</v>
      </c>
      <c r="H249" s="1">
        <v>45323</v>
      </c>
      <c r="I249" s="1" t="s">
        <v>741</v>
      </c>
      <c r="J249" s="29">
        <v>58.333333333333336</v>
      </c>
      <c r="K249" s="23">
        <v>10133200</v>
      </c>
      <c r="L249" s="23">
        <v>7238000</v>
      </c>
      <c r="M249" s="4">
        <v>1</v>
      </c>
      <c r="N249" s="23">
        <v>8685600</v>
      </c>
      <c r="O249" s="243"/>
    </row>
    <row r="250" spans="1:15" ht="13.2" customHeight="1" x14ac:dyDescent="0.25">
      <c r="A250" s="7" t="s">
        <v>5214</v>
      </c>
      <c r="B250" s="19" t="s">
        <v>704</v>
      </c>
      <c r="C250" s="7" t="s">
        <v>742</v>
      </c>
      <c r="D250" s="19" t="s">
        <v>609</v>
      </c>
      <c r="E250" s="7" t="s">
        <v>743</v>
      </c>
      <c r="F250" s="26">
        <v>8685600</v>
      </c>
      <c r="G250" s="7" t="s">
        <v>744</v>
      </c>
      <c r="H250" s="1">
        <v>45323</v>
      </c>
      <c r="I250" s="1">
        <v>45474</v>
      </c>
      <c r="J250" s="29">
        <v>83.333333333333329</v>
      </c>
      <c r="K250" s="23">
        <v>14476000</v>
      </c>
      <c r="L250" s="23">
        <v>2895200</v>
      </c>
      <c r="M250" s="4">
        <v>1</v>
      </c>
      <c r="N250" s="23">
        <v>8685600</v>
      </c>
      <c r="O250" s="243"/>
    </row>
    <row r="251" spans="1:15" ht="13.2" customHeight="1" x14ac:dyDescent="0.25">
      <c r="A251" s="7" t="s">
        <v>5214</v>
      </c>
      <c r="B251" s="19" t="s">
        <v>704</v>
      </c>
      <c r="C251" s="7" t="s">
        <v>745</v>
      </c>
      <c r="D251" s="19" t="s">
        <v>609</v>
      </c>
      <c r="E251" s="7" t="s">
        <v>746</v>
      </c>
      <c r="F251" s="26">
        <v>6599040</v>
      </c>
      <c r="G251" s="7" t="s">
        <v>747</v>
      </c>
      <c r="H251" s="1">
        <v>45323</v>
      </c>
      <c r="I251" s="1">
        <v>45474</v>
      </c>
      <c r="J251" s="29">
        <v>83.333333333333329</v>
      </c>
      <c r="K251" s="23">
        <v>10998400</v>
      </c>
      <c r="L251" s="23">
        <v>2199680</v>
      </c>
      <c r="M251" s="4">
        <v>1</v>
      </c>
      <c r="N251" s="23">
        <v>6599040</v>
      </c>
      <c r="O251" s="243"/>
    </row>
    <row r="252" spans="1:15" ht="13.2" customHeight="1" x14ac:dyDescent="0.25">
      <c r="A252" s="7" t="s">
        <v>5214</v>
      </c>
      <c r="B252" s="19" t="s">
        <v>704</v>
      </c>
      <c r="C252" s="7" t="s">
        <v>748</v>
      </c>
      <c r="D252" s="19" t="s">
        <v>609</v>
      </c>
      <c r="E252" s="7" t="s">
        <v>749</v>
      </c>
      <c r="F252" s="26">
        <v>6599040</v>
      </c>
      <c r="G252" s="7" t="s">
        <v>750</v>
      </c>
      <c r="H252" s="1">
        <v>45323</v>
      </c>
      <c r="I252" s="1">
        <v>45474</v>
      </c>
      <c r="J252" s="29">
        <v>83.333333333333329</v>
      </c>
      <c r="K252" s="23">
        <v>10998400</v>
      </c>
      <c r="L252" s="23">
        <v>2199680</v>
      </c>
      <c r="M252" s="4">
        <v>1</v>
      </c>
      <c r="N252" s="23">
        <v>6599040</v>
      </c>
      <c r="O252" s="243"/>
    </row>
    <row r="253" spans="1:15" ht="13.2" customHeight="1" x14ac:dyDescent="0.25">
      <c r="A253" s="7" t="s">
        <v>5214</v>
      </c>
      <c r="B253" s="19" t="s">
        <v>704</v>
      </c>
      <c r="C253" s="7" t="s">
        <v>751</v>
      </c>
      <c r="D253" s="19" t="s">
        <v>609</v>
      </c>
      <c r="E253" s="7" t="s">
        <v>752</v>
      </c>
      <c r="F253" s="26">
        <v>8685600</v>
      </c>
      <c r="G253" s="7" t="s">
        <v>753</v>
      </c>
      <c r="H253" s="1">
        <v>45323</v>
      </c>
      <c r="I253" s="1">
        <v>45474</v>
      </c>
      <c r="J253" s="29">
        <v>83.333333333333329</v>
      </c>
      <c r="K253" s="23">
        <v>14476000</v>
      </c>
      <c r="L253" s="23">
        <v>2895200</v>
      </c>
      <c r="M253" s="4">
        <v>1</v>
      </c>
      <c r="N253" s="23">
        <v>8685600</v>
      </c>
      <c r="O253" s="243"/>
    </row>
    <row r="254" spans="1:15" ht="13.2" customHeight="1" x14ac:dyDescent="0.25">
      <c r="A254" s="7" t="s">
        <v>5214</v>
      </c>
      <c r="B254" s="19" t="s">
        <v>704</v>
      </c>
      <c r="C254" s="7" t="s">
        <v>754</v>
      </c>
      <c r="D254" s="19" t="s">
        <v>609</v>
      </c>
      <c r="E254" s="7" t="s">
        <v>755</v>
      </c>
      <c r="F254" s="26">
        <v>8685600</v>
      </c>
      <c r="G254" s="7" t="s">
        <v>756</v>
      </c>
      <c r="H254" s="1">
        <v>45323</v>
      </c>
      <c r="I254" s="1" t="s">
        <v>741</v>
      </c>
      <c r="J254" s="29">
        <v>100</v>
      </c>
      <c r="K254" s="23">
        <v>8685600</v>
      </c>
      <c r="L254" s="23">
        <v>0</v>
      </c>
      <c r="M254" s="4">
        <v>0</v>
      </c>
      <c r="N254" s="23">
        <v>0</v>
      </c>
      <c r="O254" s="243"/>
    </row>
    <row r="255" spans="1:15" ht="13.2" customHeight="1" x14ac:dyDescent="0.25">
      <c r="A255" s="7" t="s">
        <v>5214</v>
      </c>
      <c r="B255" s="19" t="s">
        <v>704</v>
      </c>
      <c r="C255" s="7" t="s">
        <v>757</v>
      </c>
      <c r="D255" s="19" t="s">
        <v>609</v>
      </c>
      <c r="E255" s="7" t="s">
        <v>758</v>
      </c>
      <c r="F255" s="26">
        <v>8685600</v>
      </c>
      <c r="G255" s="7" t="s">
        <v>759</v>
      </c>
      <c r="H255" s="1">
        <v>45323</v>
      </c>
      <c r="I255" s="1">
        <v>45536</v>
      </c>
      <c r="J255" s="29">
        <v>64.285714285714292</v>
      </c>
      <c r="K255" s="23">
        <v>13028400</v>
      </c>
      <c r="L255" s="23">
        <v>7238000</v>
      </c>
      <c r="M255" s="4">
        <v>1</v>
      </c>
      <c r="N255" s="23">
        <v>11580800</v>
      </c>
      <c r="O255" s="243"/>
    </row>
    <row r="256" spans="1:15" ht="13.2" customHeight="1" x14ac:dyDescent="0.25">
      <c r="A256" s="7" t="s">
        <v>5214</v>
      </c>
      <c r="B256" s="19" t="s">
        <v>760</v>
      </c>
      <c r="C256" s="7" t="s">
        <v>761</v>
      </c>
      <c r="D256" s="19" t="s">
        <v>609</v>
      </c>
      <c r="E256" s="7" t="s">
        <v>762</v>
      </c>
      <c r="F256" s="26">
        <v>8685600</v>
      </c>
      <c r="G256" s="7" t="s">
        <v>763</v>
      </c>
      <c r="H256" s="1">
        <v>45352</v>
      </c>
      <c r="I256" s="1">
        <v>45413</v>
      </c>
      <c r="J256" s="29">
        <v>100</v>
      </c>
      <c r="K256" s="23">
        <v>8685600</v>
      </c>
      <c r="L256" s="23">
        <v>0</v>
      </c>
      <c r="M256" s="4">
        <v>0</v>
      </c>
      <c r="N256" s="23">
        <v>0</v>
      </c>
      <c r="O256" s="243"/>
    </row>
    <row r="257" spans="1:15" ht="13.2" customHeight="1" x14ac:dyDescent="0.25">
      <c r="A257" s="7" t="s">
        <v>5214</v>
      </c>
      <c r="B257" s="19" t="s">
        <v>760</v>
      </c>
      <c r="C257" s="7" t="s">
        <v>764</v>
      </c>
      <c r="D257" s="19" t="s">
        <v>609</v>
      </c>
      <c r="E257" s="7" t="s">
        <v>765</v>
      </c>
      <c r="F257" s="26">
        <v>8685600</v>
      </c>
      <c r="G257" s="7" t="s">
        <v>766</v>
      </c>
      <c r="H257" s="1">
        <v>45352</v>
      </c>
      <c r="I257" s="1">
        <v>45474</v>
      </c>
      <c r="J257" s="29">
        <v>80</v>
      </c>
      <c r="K257" s="23">
        <v>11580800</v>
      </c>
      <c r="L257" s="23">
        <v>2895200</v>
      </c>
      <c r="M257" s="4">
        <v>1</v>
      </c>
      <c r="N257" s="23">
        <v>5790400</v>
      </c>
      <c r="O257" s="243"/>
    </row>
    <row r="258" spans="1:15" ht="13.2" customHeight="1" x14ac:dyDescent="0.25">
      <c r="A258" s="7" t="s">
        <v>5214</v>
      </c>
      <c r="B258" s="19" t="s">
        <v>760</v>
      </c>
      <c r="C258" s="7" t="s">
        <v>767</v>
      </c>
      <c r="D258" s="19" t="s">
        <v>609</v>
      </c>
      <c r="E258" s="7" t="s">
        <v>768</v>
      </c>
      <c r="F258" s="26">
        <v>8685600</v>
      </c>
      <c r="G258" s="7" t="s">
        <v>769</v>
      </c>
      <c r="H258" s="1">
        <v>45352</v>
      </c>
      <c r="I258" s="1">
        <v>45444</v>
      </c>
      <c r="J258" s="29">
        <v>100</v>
      </c>
      <c r="K258" s="23">
        <v>8685600</v>
      </c>
      <c r="L258" s="23">
        <v>0</v>
      </c>
      <c r="M258" s="4">
        <v>0</v>
      </c>
      <c r="N258" s="23">
        <v>0</v>
      </c>
      <c r="O258" s="243"/>
    </row>
    <row r="259" spans="1:15" ht="13.2" customHeight="1" x14ac:dyDescent="0.25">
      <c r="A259" s="7" t="s">
        <v>5214</v>
      </c>
      <c r="B259" s="19" t="s">
        <v>770</v>
      </c>
      <c r="C259" s="7" t="s">
        <v>771</v>
      </c>
      <c r="D259" s="19" t="s">
        <v>609</v>
      </c>
      <c r="E259" s="7" t="s">
        <v>772</v>
      </c>
      <c r="F259" s="26">
        <v>8685600</v>
      </c>
      <c r="G259" s="7" t="s">
        <v>773</v>
      </c>
      <c r="H259" s="1">
        <v>45383</v>
      </c>
      <c r="I259" s="1">
        <v>45413</v>
      </c>
      <c r="J259" s="29">
        <v>44.444482822142398</v>
      </c>
      <c r="K259" s="23">
        <v>3860270</v>
      </c>
      <c r="L259" s="23">
        <v>4825330</v>
      </c>
      <c r="M259" s="4">
        <v>0</v>
      </c>
      <c r="N259" s="23">
        <v>0</v>
      </c>
      <c r="O259" s="243"/>
    </row>
    <row r="260" spans="1:15" ht="13.2" customHeight="1" x14ac:dyDescent="0.25">
      <c r="A260" s="7" t="s">
        <v>5214</v>
      </c>
      <c r="B260" s="19" t="s">
        <v>704</v>
      </c>
      <c r="C260" s="7" t="s">
        <v>774</v>
      </c>
      <c r="D260" s="19" t="s">
        <v>609</v>
      </c>
      <c r="E260" s="7" t="s">
        <v>775</v>
      </c>
      <c r="F260" s="26">
        <v>11580800</v>
      </c>
      <c r="G260" s="7" t="s">
        <v>776</v>
      </c>
      <c r="H260" s="1">
        <v>45383</v>
      </c>
      <c r="I260" s="1">
        <v>45505</v>
      </c>
      <c r="J260" s="29">
        <v>62.5</v>
      </c>
      <c r="K260" s="23">
        <v>7238000</v>
      </c>
      <c r="L260" s="23">
        <v>4342800</v>
      </c>
      <c r="M260" s="4">
        <v>0</v>
      </c>
      <c r="N260" s="23">
        <v>0</v>
      </c>
      <c r="O260" s="243"/>
    </row>
    <row r="261" spans="1:15" ht="13.2" customHeight="1" x14ac:dyDescent="0.25">
      <c r="A261" s="7" t="s">
        <v>5214</v>
      </c>
      <c r="B261" s="19" t="s">
        <v>760</v>
      </c>
      <c r="C261" s="7" t="s">
        <v>777</v>
      </c>
      <c r="D261" s="19" t="s">
        <v>609</v>
      </c>
      <c r="E261" s="7" t="s">
        <v>778</v>
      </c>
      <c r="F261" s="26">
        <v>11580800</v>
      </c>
      <c r="G261" s="7" t="s">
        <v>779</v>
      </c>
      <c r="H261" s="1">
        <v>45413</v>
      </c>
      <c r="I261" s="1">
        <v>45505</v>
      </c>
      <c r="J261" s="29">
        <v>50</v>
      </c>
      <c r="K261" s="23">
        <v>5790400</v>
      </c>
      <c r="L261" s="23">
        <v>5790400</v>
      </c>
      <c r="M261" s="4">
        <v>0</v>
      </c>
      <c r="N261" s="23">
        <v>0</v>
      </c>
      <c r="O261" s="243"/>
    </row>
    <row r="262" spans="1:15" ht="13.2" customHeight="1" x14ac:dyDescent="0.25">
      <c r="A262" s="7" t="s">
        <v>5214</v>
      </c>
      <c r="B262" s="19" t="s">
        <v>760</v>
      </c>
      <c r="C262" s="7" t="s">
        <v>780</v>
      </c>
      <c r="D262" s="19" t="s">
        <v>609</v>
      </c>
      <c r="E262" s="7" t="s">
        <v>781</v>
      </c>
      <c r="F262" s="26">
        <v>11580800</v>
      </c>
      <c r="G262" s="7" t="s">
        <v>782</v>
      </c>
      <c r="H262" s="1">
        <v>45413</v>
      </c>
      <c r="I262" s="1">
        <v>45505</v>
      </c>
      <c r="J262" s="29">
        <v>50</v>
      </c>
      <c r="K262" s="23">
        <v>5790400</v>
      </c>
      <c r="L262" s="23">
        <v>5790400</v>
      </c>
      <c r="M262" s="4">
        <v>0</v>
      </c>
      <c r="N262" s="23">
        <v>0</v>
      </c>
      <c r="O262" s="243"/>
    </row>
    <row r="263" spans="1:15" ht="13.2" customHeight="1" x14ac:dyDescent="0.25">
      <c r="A263" s="7" t="s">
        <v>5214</v>
      </c>
      <c r="B263" s="19" t="s">
        <v>760</v>
      </c>
      <c r="C263" s="7" t="s">
        <v>783</v>
      </c>
      <c r="D263" s="19" t="s">
        <v>609</v>
      </c>
      <c r="E263" s="7" t="s">
        <v>784</v>
      </c>
      <c r="F263" s="26">
        <v>8685600</v>
      </c>
      <c r="G263" s="7" t="s">
        <v>785</v>
      </c>
      <c r="H263" s="1">
        <v>45444</v>
      </c>
      <c r="I263" s="1">
        <v>45536</v>
      </c>
      <c r="J263" s="29">
        <v>16.666666666666668</v>
      </c>
      <c r="K263" s="23">
        <v>1447600</v>
      </c>
      <c r="L263" s="23">
        <v>7238000</v>
      </c>
      <c r="M263" s="4">
        <v>0</v>
      </c>
      <c r="N263" s="23">
        <v>0</v>
      </c>
      <c r="O263" s="243"/>
    </row>
    <row r="264" spans="1:15" ht="13.2" customHeight="1" x14ac:dyDescent="0.25">
      <c r="A264" s="7" t="s">
        <v>5214</v>
      </c>
      <c r="B264" s="19" t="s">
        <v>786</v>
      </c>
      <c r="C264" s="7" t="s">
        <v>787</v>
      </c>
      <c r="D264" s="19" t="s">
        <v>609</v>
      </c>
      <c r="E264" s="7" t="s">
        <v>788</v>
      </c>
      <c r="F264" s="25">
        <v>5790400</v>
      </c>
      <c r="G264" s="7" t="s">
        <v>789</v>
      </c>
      <c r="H264" s="1">
        <v>45308</v>
      </c>
      <c r="I264" s="1" t="s">
        <v>790</v>
      </c>
      <c r="J264" s="4">
        <v>67</v>
      </c>
      <c r="K264" s="26">
        <v>17371200</v>
      </c>
      <c r="L264" s="26">
        <f>N264-K264</f>
        <v>8685600</v>
      </c>
      <c r="M264" s="30">
        <v>3</v>
      </c>
      <c r="N264" s="25">
        <v>26056800</v>
      </c>
      <c r="O264" s="243"/>
    </row>
    <row r="265" spans="1:15" ht="13.2" customHeight="1" x14ac:dyDescent="0.25">
      <c r="A265" s="7" t="s">
        <v>5214</v>
      </c>
      <c r="B265" s="19" t="s">
        <v>786</v>
      </c>
      <c r="C265" s="7" t="s">
        <v>791</v>
      </c>
      <c r="D265" s="19" t="s">
        <v>609</v>
      </c>
      <c r="E265" s="7" t="s">
        <v>792</v>
      </c>
      <c r="F265" s="25">
        <v>5790400</v>
      </c>
      <c r="G265" s="7" t="s">
        <v>793</v>
      </c>
      <c r="H265" s="1">
        <v>45308</v>
      </c>
      <c r="I265" s="1" t="s">
        <v>794</v>
      </c>
      <c r="J265" s="4">
        <v>85</v>
      </c>
      <c r="K265" s="26">
        <v>17371200</v>
      </c>
      <c r="L265" s="26">
        <f>N265-K265</f>
        <v>2895200</v>
      </c>
      <c r="M265" s="30">
        <v>4</v>
      </c>
      <c r="N265" s="25">
        <v>20266400</v>
      </c>
      <c r="O265" s="243"/>
    </row>
    <row r="266" spans="1:15" ht="13.2" customHeight="1" x14ac:dyDescent="0.25">
      <c r="A266" s="7" t="s">
        <v>5214</v>
      </c>
      <c r="B266" s="19" t="s">
        <v>795</v>
      </c>
      <c r="C266" s="7" t="s">
        <v>796</v>
      </c>
      <c r="D266" s="19" t="s">
        <v>609</v>
      </c>
      <c r="E266" s="7" t="s">
        <v>797</v>
      </c>
      <c r="F266" s="25">
        <v>13641600</v>
      </c>
      <c r="G266" s="7" t="s">
        <v>798</v>
      </c>
      <c r="H266" s="1">
        <v>45306</v>
      </c>
      <c r="I266" s="1" t="s">
        <v>790</v>
      </c>
      <c r="J266" s="4">
        <v>67</v>
      </c>
      <c r="K266" s="26">
        <v>27283200</v>
      </c>
      <c r="L266" s="26">
        <f>N266-K266</f>
        <v>13641600</v>
      </c>
      <c r="M266" s="30">
        <v>2</v>
      </c>
      <c r="N266" s="25">
        <v>40924800</v>
      </c>
      <c r="O266" s="243"/>
    </row>
    <row r="267" spans="1:15" ht="13.2" customHeight="1" x14ac:dyDescent="0.25">
      <c r="A267" s="7" t="s">
        <v>5214</v>
      </c>
      <c r="B267" s="19" t="s">
        <v>473</v>
      </c>
      <c r="C267" s="7" t="s">
        <v>481</v>
      </c>
      <c r="D267" s="19" t="s">
        <v>609</v>
      </c>
      <c r="E267" s="7" t="s">
        <v>482</v>
      </c>
      <c r="F267" s="25">
        <v>8685600</v>
      </c>
      <c r="G267" s="7" t="s">
        <v>483</v>
      </c>
      <c r="H267" s="1">
        <v>45306</v>
      </c>
      <c r="I267" s="1" t="s">
        <v>790</v>
      </c>
      <c r="J267" s="4">
        <v>67</v>
      </c>
      <c r="K267" s="26">
        <v>17371200</v>
      </c>
      <c r="L267" s="26">
        <f>N267-K267</f>
        <v>8685600</v>
      </c>
      <c r="M267" s="30">
        <v>2</v>
      </c>
      <c r="N267" s="25">
        <v>26056800</v>
      </c>
      <c r="O267" s="243"/>
    </row>
    <row r="268" spans="1:15" ht="13.2" customHeight="1" x14ac:dyDescent="0.25">
      <c r="A268" s="7" t="s">
        <v>5214</v>
      </c>
      <c r="B268" s="19" t="s">
        <v>786</v>
      </c>
      <c r="C268" s="7" t="s">
        <v>799</v>
      </c>
      <c r="D268" s="19" t="s">
        <v>609</v>
      </c>
      <c r="E268" s="7" t="s">
        <v>800</v>
      </c>
      <c r="F268" s="25">
        <v>8685600</v>
      </c>
      <c r="G268" s="7" t="s">
        <v>801</v>
      </c>
      <c r="H268" s="1">
        <v>45306</v>
      </c>
      <c r="I268" s="1" t="s">
        <v>790</v>
      </c>
      <c r="J268" s="4">
        <v>67</v>
      </c>
      <c r="K268" s="26">
        <v>17371200</v>
      </c>
      <c r="L268" s="26">
        <f>N268-K268</f>
        <v>8685600</v>
      </c>
      <c r="M268" s="30">
        <v>2</v>
      </c>
      <c r="N268" s="25">
        <v>26056800</v>
      </c>
      <c r="O268" s="243"/>
    </row>
    <row r="269" spans="1:15" ht="13.2" customHeight="1" x14ac:dyDescent="0.25">
      <c r="A269" s="7" t="s">
        <v>5214</v>
      </c>
      <c r="B269" s="19" t="s">
        <v>786</v>
      </c>
      <c r="C269" s="7" t="s">
        <v>802</v>
      </c>
      <c r="D269" s="19" t="s">
        <v>609</v>
      </c>
      <c r="E269" s="7" t="s">
        <v>803</v>
      </c>
      <c r="F269" s="25">
        <v>8685600</v>
      </c>
      <c r="G269" s="7" t="s">
        <v>804</v>
      </c>
      <c r="H269" s="1">
        <v>45306</v>
      </c>
      <c r="I269" s="1" t="s">
        <v>790</v>
      </c>
      <c r="J269" s="4">
        <v>67</v>
      </c>
      <c r="K269" s="26">
        <v>17371200</v>
      </c>
      <c r="L269" s="26">
        <f>N269-K269</f>
        <v>8685600</v>
      </c>
      <c r="M269" s="30">
        <v>2</v>
      </c>
      <c r="N269" s="25">
        <v>26056800</v>
      </c>
      <c r="O269" s="243"/>
    </row>
    <row r="270" spans="1:15" ht="13.2" customHeight="1" x14ac:dyDescent="0.25">
      <c r="A270" s="7" t="s">
        <v>5214</v>
      </c>
      <c r="B270" s="19" t="s">
        <v>786</v>
      </c>
      <c r="C270" s="7" t="s">
        <v>805</v>
      </c>
      <c r="D270" s="19" t="s">
        <v>609</v>
      </c>
      <c r="E270" s="7" t="s">
        <v>806</v>
      </c>
      <c r="F270" s="25">
        <v>8685600</v>
      </c>
      <c r="G270" s="7" t="s">
        <v>807</v>
      </c>
      <c r="H270" s="1">
        <v>45306</v>
      </c>
      <c r="I270" s="1" t="s">
        <v>790</v>
      </c>
      <c r="J270" s="4">
        <v>67</v>
      </c>
      <c r="K270" s="26">
        <v>17371200</v>
      </c>
      <c r="L270" s="26">
        <f>N270-K270</f>
        <v>8685600</v>
      </c>
      <c r="M270" s="30">
        <v>2</v>
      </c>
      <c r="N270" s="25">
        <v>26056800</v>
      </c>
      <c r="O270" s="243"/>
    </row>
    <row r="271" spans="1:15" ht="13.2" customHeight="1" x14ac:dyDescent="0.25">
      <c r="A271" s="7" t="s">
        <v>5214</v>
      </c>
      <c r="B271" s="19" t="s">
        <v>786</v>
      </c>
      <c r="C271" s="7" t="s">
        <v>808</v>
      </c>
      <c r="D271" s="19" t="s">
        <v>609</v>
      </c>
      <c r="E271" s="7" t="s">
        <v>809</v>
      </c>
      <c r="F271" s="25">
        <v>8685600</v>
      </c>
      <c r="G271" s="7" t="s">
        <v>810</v>
      </c>
      <c r="H271" s="1">
        <v>45306</v>
      </c>
      <c r="I271" s="1" t="s">
        <v>790</v>
      </c>
      <c r="J271" s="4">
        <v>67</v>
      </c>
      <c r="K271" s="26">
        <v>17371200</v>
      </c>
      <c r="L271" s="26">
        <f>N271-K271</f>
        <v>8685600</v>
      </c>
      <c r="M271" s="30">
        <v>2</v>
      </c>
      <c r="N271" s="25">
        <v>26056800</v>
      </c>
      <c r="O271" s="243"/>
    </row>
    <row r="272" spans="1:15" ht="13.2" customHeight="1" x14ac:dyDescent="0.25">
      <c r="A272" s="7" t="s">
        <v>5214</v>
      </c>
      <c r="B272" s="19" t="s">
        <v>786</v>
      </c>
      <c r="C272" s="7" t="s">
        <v>811</v>
      </c>
      <c r="D272" s="19" t="s">
        <v>609</v>
      </c>
      <c r="E272" s="7" t="s">
        <v>812</v>
      </c>
      <c r="F272" s="25">
        <v>8685600</v>
      </c>
      <c r="G272" s="7" t="s">
        <v>813</v>
      </c>
      <c r="H272" s="1">
        <v>45306</v>
      </c>
      <c r="I272" s="1" t="s">
        <v>790</v>
      </c>
      <c r="J272" s="4">
        <v>67</v>
      </c>
      <c r="K272" s="26">
        <v>17371200</v>
      </c>
      <c r="L272" s="26">
        <f>N272-K272</f>
        <v>8685600</v>
      </c>
      <c r="M272" s="30">
        <v>2</v>
      </c>
      <c r="N272" s="25">
        <v>26056800</v>
      </c>
      <c r="O272" s="243"/>
    </row>
    <row r="273" spans="1:15" ht="13.2" customHeight="1" x14ac:dyDescent="0.25">
      <c r="A273" s="7" t="s">
        <v>5214</v>
      </c>
      <c r="B273" s="19" t="s">
        <v>786</v>
      </c>
      <c r="C273" s="7" t="s">
        <v>814</v>
      </c>
      <c r="D273" s="19" t="s">
        <v>609</v>
      </c>
      <c r="E273" s="7" t="s">
        <v>815</v>
      </c>
      <c r="F273" s="25">
        <v>8685600</v>
      </c>
      <c r="G273" s="7" t="s">
        <v>816</v>
      </c>
      <c r="H273" s="1">
        <v>45306</v>
      </c>
      <c r="I273" s="1" t="s">
        <v>790</v>
      </c>
      <c r="J273" s="4">
        <v>67</v>
      </c>
      <c r="K273" s="26">
        <v>17371200</v>
      </c>
      <c r="L273" s="26">
        <f>N273-K273</f>
        <v>8685600</v>
      </c>
      <c r="M273" s="30">
        <v>2</v>
      </c>
      <c r="N273" s="25">
        <v>26056800</v>
      </c>
      <c r="O273" s="243"/>
    </row>
    <row r="274" spans="1:15" ht="13.2" customHeight="1" x14ac:dyDescent="0.25">
      <c r="A274" s="7" t="s">
        <v>5214</v>
      </c>
      <c r="B274" s="19" t="s">
        <v>786</v>
      </c>
      <c r="C274" s="7" t="s">
        <v>817</v>
      </c>
      <c r="D274" s="19" t="s">
        <v>609</v>
      </c>
      <c r="E274" s="7" t="s">
        <v>818</v>
      </c>
      <c r="F274" s="25">
        <v>8685600</v>
      </c>
      <c r="G274" s="7" t="s">
        <v>819</v>
      </c>
      <c r="H274" s="1">
        <v>45306</v>
      </c>
      <c r="I274" s="1" t="s">
        <v>790</v>
      </c>
      <c r="J274" s="4">
        <v>67</v>
      </c>
      <c r="K274" s="26">
        <v>17371200</v>
      </c>
      <c r="L274" s="26">
        <f>N274-K274</f>
        <v>8685600</v>
      </c>
      <c r="M274" s="30">
        <v>2</v>
      </c>
      <c r="N274" s="25">
        <v>26056800</v>
      </c>
      <c r="O274" s="243"/>
    </row>
    <row r="275" spans="1:15" ht="13.2" customHeight="1" x14ac:dyDescent="0.25">
      <c r="A275" s="7" t="s">
        <v>5214</v>
      </c>
      <c r="B275" s="19" t="s">
        <v>786</v>
      </c>
      <c r="C275" s="7" t="s">
        <v>820</v>
      </c>
      <c r="D275" s="19" t="s">
        <v>609</v>
      </c>
      <c r="E275" s="7" t="s">
        <v>821</v>
      </c>
      <c r="F275" s="25">
        <v>8685600</v>
      </c>
      <c r="G275" s="7" t="s">
        <v>822</v>
      </c>
      <c r="H275" s="1">
        <v>45306</v>
      </c>
      <c r="I275" s="1" t="s">
        <v>790</v>
      </c>
      <c r="J275" s="4">
        <v>67</v>
      </c>
      <c r="K275" s="26">
        <v>17371200</v>
      </c>
      <c r="L275" s="26">
        <f>N275-K275</f>
        <v>8685600</v>
      </c>
      <c r="M275" s="30">
        <v>2</v>
      </c>
      <c r="N275" s="25">
        <v>26056800</v>
      </c>
      <c r="O275" s="243"/>
    </row>
    <row r="276" spans="1:15" ht="13.2" customHeight="1" x14ac:dyDescent="0.25">
      <c r="A276" s="7" t="s">
        <v>5214</v>
      </c>
      <c r="B276" s="19" t="s">
        <v>786</v>
      </c>
      <c r="C276" s="7" t="s">
        <v>823</v>
      </c>
      <c r="D276" s="19" t="s">
        <v>609</v>
      </c>
      <c r="E276" s="7" t="s">
        <v>824</v>
      </c>
      <c r="F276" s="25">
        <v>8685600</v>
      </c>
      <c r="G276" s="7" t="s">
        <v>825</v>
      </c>
      <c r="H276" s="1">
        <v>45306</v>
      </c>
      <c r="I276" s="1" t="s">
        <v>790</v>
      </c>
      <c r="J276" s="4">
        <v>67</v>
      </c>
      <c r="K276" s="26">
        <v>17371200</v>
      </c>
      <c r="L276" s="26">
        <f>N276-K276</f>
        <v>8685600</v>
      </c>
      <c r="M276" s="30">
        <v>2</v>
      </c>
      <c r="N276" s="25">
        <v>26056800</v>
      </c>
      <c r="O276" s="243"/>
    </row>
    <row r="277" spans="1:15" ht="13.2" customHeight="1" x14ac:dyDescent="0.25">
      <c r="A277" s="7" t="s">
        <v>5214</v>
      </c>
      <c r="B277" s="19" t="s">
        <v>786</v>
      </c>
      <c r="C277" s="7" t="s">
        <v>826</v>
      </c>
      <c r="D277" s="19" t="s">
        <v>609</v>
      </c>
      <c r="E277" s="7" t="s">
        <v>827</v>
      </c>
      <c r="F277" s="25">
        <v>8685600</v>
      </c>
      <c r="G277" s="7" t="s">
        <v>828</v>
      </c>
      <c r="H277" s="1">
        <v>45306</v>
      </c>
      <c r="I277" s="1" t="s">
        <v>790</v>
      </c>
      <c r="J277" s="4">
        <v>67</v>
      </c>
      <c r="K277" s="26">
        <v>17371200</v>
      </c>
      <c r="L277" s="26">
        <f>N277-K277</f>
        <v>8685600</v>
      </c>
      <c r="M277" s="30">
        <v>2</v>
      </c>
      <c r="N277" s="25">
        <v>26056800</v>
      </c>
      <c r="O277" s="243"/>
    </row>
    <row r="278" spans="1:15" ht="13.2" customHeight="1" x14ac:dyDescent="0.25">
      <c r="A278" s="7" t="s">
        <v>5214</v>
      </c>
      <c r="B278" s="19" t="s">
        <v>607</v>
      </c>
      <c r="C278" s="7" t="s">
        <v>829</v>
      </c>
      <c r="D278" s="19" t="s">
        <v>609</v>
      </c>
      <c r="E278" s="7" t="s">
        <v>830</v>
      </c>
      <c r="F278" s="25">
        <v>8685600</v>
      </c>
      <c r="G278" s="7" t="s">
        <v>831</v>
      </c>
      <c r="H278" s="1">
        <v>45306</v>
      </c>
      <c r="I278" s="1" t="s">
        <v>790</v>
      </c>
      <c r="J278" s="4">
        <v>67</v>
      </c>
      <c r="K278" s="26">
        <v>17371200</v>
      </c>
      <c r="L278" s="26">
        <f>N278-K278</f>
        <v>8685600</v>
      </c>
      <c r="M278" s="30">
        <v>2</v>
      </c>
      <c r="N278" s="25">
        <v>26056800</v>
      </c>
      <c r="O278" s="243"/>
    </row>
    <row r="279" spans="1:15" ht="13.2" customHeight="1" x14ac:dyDescent="0.25">
      <c r="A279" s="7" t="s">
        <v>5214</v>
      </c>
      <c r="B279" s="19" t="s">
        <v>607</v>
      </c>
      <c r="C279" s="7" t="s">
        <v>832</v>
      </c>
      <c r="D279" s="19" t="s">
        <v>609</v>
      </c>
      <c r="E279" s="7" t="s">
        <v>833</v>
      </c>
      <c r="F279" s="25">
        <v>8685600</v>
      </c>
      <c r="G279" s="7" t="s">
        <v>834</v>
      </c>
      <c r="H279" s="1">
        <v>45306</v>
      </c>
      <c r="I279" s="1" t="s">
        <v>790</v>
      </c>
      <c r="J279" s="4">
        <v>67</v>
      </c>
      <c r="K279" s="26">
        <v>17371200</v>
      </c>
      <c r="L279" s="26">
        <f>N279-K279</f>
        <v>8685600</v>
      </c>
      <c r="M279" s="30">
        <v>2</v>
      </c>
      <c r="N279" s="25">
        <v>26056800</v>
      </c>
      <c r="O279" s="243"/>
    </row>
    <row r="280" spans="1:15" ht="13.2" customHeight="1" x14ac:dyDescent="0.25">
      <c r="A280" s="7" t="s">
        <v>5214</v>
      </c>
      <c r="B280" s="19" t="s">
        <v>835</v>
      </c>
      <c r="C280" s="7" t="s">
        <v>836</v>
      </c>
      <c r="D280" s="19" t="s">
        <v>609</v>
      </c>
      <c r="E280" s="7" t="s">
        <v>837</v>
      </c>
      <c r="F280" s="25">
        <v>8685600</v>
      </c>
      <c r="G280" s="7" t="s">
        <v>838</v>
      </c>
      <c r="H280" s="1">
        <v>45310</v>
      </c>
      <c r="I280" s="1" t="s">
        <v>790</v>
      </c>
      <c r="J280" s="4">
        <v>67</v>
      </c>
      <c r="K280" s="26">
        <v>17371200</v>
      </c>
      <c r="L280" s="26">
        <f>N280-K280</f>
        <v>8685600</v>
      </c>
      <c r="M280" s="30">
        <v>2</v>
      </c>
      <c r="N280" s="25">
        <v>26056800</v>
      </c>
      <c r="O280" s="243"/>
    </row>
    <row r="281" spans="1:15" ht="13.2" customHeight="1" x14ac:dyDescent="0.25">
      <c r="A281" s="7" t="s">
        <v>5214</v>
      </c>
      <c r="B281" s="19" t="s">
        <v>839</v>
      </c>
      <c r="C281" s="7" t="s">
        <v>840</v>
      </c>
      <c r="D281" s="19" t="s">
        <v>609</v>
      </c>
      <c r="E281" s="7" t="s">
        <v>841</v>
      </c>
      <c r="F281" s="22">
        <v>8685600</v>
      </c>
      <c r="G281" s="7" t="s">
        <v>842</v>
      </c>
      <c r="H281" s="1">
        <v>45330</v>
      </c>
      <c r="I281" s="1" t="s">
        <v>794</v>
      </c>
      <c r="J281" s="4">
        <v>83</v>
      </c>
      <c r="K281" s="26">
        <v>14476000</v>
      </c>
      <c r="L281" s="26">
        <f>N281-K281</f>
        <v>2895200</v>
      </c>
      <c r="M281" s="30">
        <v>2</v>
      </c>
      <c r="N281" s="25">
        <v>17371200</v>
      </c>
      <c r="O281" s="243"/>
    </row>
    <row r="282" spans="1:15" ht="13.2" customHeight="1" x14ac:dyDescent="0.25">
      <c r="A282" s="7" t="s">
        <v>5214</v>
      </c>
      <c r="B282" s="19" t="s">
        <v>843</v>
      </c>
      <c r="C282" s="7" t="s">
        <v>844</v>
      </c>
      <c r="D282" s="19" t="s">
        <v>609</v>
      </c>
      <c r="E282" s="7" t="s">
        <v>845</v>
      </c>
      <c r="F282" s="22">
        <v>8685600</v>
      </c>
      <c r="G282" s="7" t="s">
        <v>846</v>
      </c>
      <c r="H282" s="1">
        <v>45330</v>
      </c>
      <c r="I282" s="1" t="s">
        <v>794</v>
      </c>
      <c r="J282" s="4">
        <v>83</v>
      </c>
      <c r="K282" s="26">
        <v>14476000</v>
      </c>
      <c r="L282" s="26">
        <f>N282-K282</f>
        <v>2895200</v>
      </c>
      <c r="M282" s="30">
        <v>1</v>
      </c>
      <c r="N282" s="25">
        <v>17371200</v>
      </c>
      <c r="O282" s="243"/>
    </row>
    <row r="283" spans="1:15" ht="13.2" customHeight="1" x14ac:dyDescent="0.25">
      <c r="A283" s="7" t="s">
        <v>5214</v>
      </c>
      <c r="B283" s="19" t="s">
        <v>847</v>
      </c>
      <c r="C283" s="7" t="s">
        <v>848</v>
      </c>
      <c r="D283" s="19" t="s">
        <v>609</v>
      </c>
      <c r="E283" s="7" t="s">
        <v>849</v>
      </c>
      <c r="F283" s="25">
        <v>8685600</v>
      </c>
      <c r="G283" s="7" t="s">
        <v>850</v>
      </c>
      <c r="H283" s="1">
        <v>45337</v>
      </c>
      <c r="I283" s="1" t="s">
        <v>851</v>
      </c>
      <c r="J283" s="4">
        <v>63</v>
      </c>
      <c r="K283" s="26">
        <v>14476000</v>
      </c>
      <c r="L283" s="26">
        <f>N283-K283</f>
        <v>5790400</v>
      </c>
      <c r="M283" s="30">
        <v>1</v>
      </c>
      <c r="N283" s="25">
        <v>20266400</v>
      </c>
      <c r="O283" s="243"/>
    </row>
    <row r="284" spans="1:15" ht="13.2" customHeight="1" x14ac:dyDescent="0.25">
      <c r="A284" s="7" t="s">
        <v>5214</v>
      </c>
      <c r="B284" s="19" t="s">
        <v>839</v>
      </c>
      <c r="C284" s="7" t="s">
        <v>852</v>
      </c>
      <c r="D284" s="19" t="s">
        <v>609</v>
      </c>
      <c r="E284" s="7" t="s">
        <v>853</v>
      </c>
      <c r="F284" s="25">
        <v>8685600</v>
      </c>
      <c r="G284" s="7" t="s">
        <v>854</v>
      </c>
      <c r="H284" s="1">
        <v>45342</v>
      </c>
      <c r="I284" s="1" t="s">
        <v>851</v>
      </c>
      <c r="J284" s="4">
        <v>63</v>
      </c>
      <c r="K284" s="26">
        <v>14476000</v>
      </c>
      <c r="L284" s="26">
        <f>N284-K284</f>
        <v>5790400</v>
      </c>
      <c r="M284" s="30">
        <v>1</v>
      </c>
      <c r="N284" s="25">
        <v>20266400</v>
      </c>
      <c r="O284" s="243"/>
    </row>
    <row r="285" spans="1:15" ht="13.2" customHeight="1" x14ac:dyDescent="0.25">
      <c r="A285" s="7" t="s">
        <v>5214</v>
      </c>
      <c r="B285" s="19" t="s">
        <v>839</v>
      </c>
      <c r="C285" s="7" t="s">
        <v>855</v>
      </c>
      <c r="D285" s="19" t="s">
        <v>609</v>
      </c>
      <c r="E285" s="7" t="s">
        <v>856</v>
      </c>
      <c r="F285" s="25">
        <v>26056800</v>
      </c>
      <c r="G285" s="7" t="s">
        <v>857</v>
      </c>
      <c r="H285" s="1">
        <v>45391</v>
      </c>
      <c r="I285" s="1" t="s">
        <v>858</v>
      </c>
      <c r="J285" s="4">
        <v>33</v>
      </c>
      <c r="K285" s="26">
        <v>8685600</v>
      </c>
      <c r="L285" s="26">
        <f>N285-K285</f>
        <v>17371200</v>
      </c>
      <c r="M285" s="30">
        <v>0</v>
      </c>
      <c r="N285" s="25">
        <v>26056800</v>
      </c>
      <c r="O285" s="243"/>
    </row>
    <row r="286" spans="1:15" ht="13.2" customHeight="1" x14ac:dyDescent="0.25">
      <c r="A286" s="7" t="s">
        <v>5214</v>
      </c>
      <c r="B286" s="19" t="s">
        <v>847</v>
      </c>
      <c r="C286" s="7" t="s">
        <v>859</v>
      </c>
      <c r="D286" s="19" t="s">
        <v>609</v>
      </c>
      <c r="E286" s="7" t="s">
        <v>860</v>
      </c>
      <c r="F286" s="25">
        <v>8685600</v>
      </c>
      <c r="G286" s="7" t="s">
        <v>861</v>
      </c>
      <c r="H286" s="1">
        <v>45407</v>
      </c>
      <c r="I286" s="1" t="s">
        <v>862</v>
      </c>
      <c r="J286" s="4">
        <v>75</v>
      </c>
      <c r="K286" s="26">
        <v>7238000</v>
      </c>
      <c r="L286" s="26">
        <f>N286-K286</f>
        <v>1447600</v>
      </c>
      <c r="M286" s="30">
        <v>0</v>
      </c>
      <c r="N286" s="25">
        <v>8685600</v>
      </c>
      <c r="O286" s="243"/>
    </row>
    <row r="287" spans="1:15" ht="13.2" customHeight="1" x14ac:dyDescent="0.25">
      <c r="A287" s="7" t="s">
        <v>5214</v>
      </c>
      <c r="B287" s="19" t="s">
        <v>839</v>
      </c>
      <c r="C287" s="7" t="s">
        <v>863</v>
      </c>
      <c r="D287" s="19" t="s">
        <v>609</v>
      </c>
      <c r="E287" s="7" t="s">
        <v>864</v>
      </c>
      <c r="F287" s="25">
        <v>8685600</v>
      </c>
      <c r="G287" s="7" t="s">
        <v>865</v>
      </c>
      <c r="H287" s="1">
        <v>45415</v>
      </c>
      <c r="I287" s="1" t="s">
        <v>794</v>
      </c>
      <c r="J287" s="4">
        <v>67</v>
      </c>
      <c r="K287" s="26">
        <v>5790400</v>
      </c>
      <c r="L287" s="26">
        <f>N287-K287</f>
        <v>2895200</v>
      </c>
      <c r="M287" s="30">
        <v>0</v>
      </c>
      <c r="N287" s="25">
        <v>8685600</v>
      </c>
      <c r="O287" s="243"/>
    </row>
    <row r="288" spans="1:15" ht="13.2" customHeight="1" x14ac:dyDescent="0.25">
      <c r="A288" s="7" t="s">
        <v>5214</v>
      </c>
      <c r="B288" s="19" t="s">
        <v>839</v>
      </c>
      <c r="C288" s="7" t="s">
        <v>866</v>
      </c>
      <c r="D288" s="19" t="s">
        <v>609</v>
      </c>
      <c r="E288" s="7" t="s">
        <v>867</v>
      </c>
      <c r="F288" s="25">
        <v>8685600</v>
      </c>
      <c r="G288" s="7" t="s">
        <v>868</v>
      </c>
      <c r="H288" s="1">
        <v>45415</v>
      </c>
      <c r="I288" s="1" t="s">
        <v>794</v>
      </c>
      <c r="J288" s="4">
        <v>67</v>
      </c>
      <c r="K288" s="26">
        <v>5790400</v>
      </c>
      <c r="L288" s="26">
        <f>N288-K288</f>
        <v>2895200</v>
      </c>
      <c r="M288" s="30">
        <v>0</v>
      </c>
      <c r="N288" s="25">
        <v>8685600</v>
      </c>
      <c r="O288" s="243"/>
    </row>
    <row r="289" spans="1:15" ht="13.2" customHeight="1" x14ac:dyDescent="0.25">
      <c r="A289" s="7" t="s">
        <v>5214</v>
      </c>
      <c r="B289" s="19" t="s">
        <v>839</v>
      </c>
      <c r="C289" s="7" t="s">
        <v>869</v>
      </c>
      <c r="D289" s="19" t="s">
        <v>609</v>
      </c>
      <c r="E289" s="7" t="s">
        <v>870</v>
      </c>
      <c r="F289" s="25">
        <v>8685600</v>
      </c>
      <c r="G289" s="7" t="s">
        <v>871</v>
      </c>
      <c r="H289" s="1">
        <v>45415</v>
      </c>
      <c r="I289" s="1" t="s">
        <v>794</v>
      </c>
      <c r="J289" s="4">
        <v>67</v>
      </c>
      <c r="K289" s="26">
        <v>5790400</v>
      </c>
      <c r="L289" s="26">
        <f>N289-K289</f>
        <v>2895200</v>
      </c>
      <c r="M289" s="30">
        <v>0</v>
      </c>
      <c r="N289" s="25">
        <v>8685600</v>
      </c>
      <c r="O289" s="243"/>
    </row>
    <row r="290" spans="1:15" ht="13.2" customHeight="1" x14ac:dyDescent="0.25">
      <c r="A290" s="7" t="s">
        <v>5214</v>
      </c>
      <c r="B290" s="19" t="s">
        <v>847</v>
      </c>
      <c r="C290" s="7" t="s">
        <v>872</v>
      </c>
      <c r="D290" s="19" t="s">
        <v>609</v>
      </c>
      <c r="E290" s="7" t="s">
        <v>873</v>
      </c>
      <c r="F290" s="25">
        <v>8685600</v>
      </c>
      <c r="G290" s="7" t="s">
        <v>874</v>
      </c>
      <c r="H290" s="1">
        <v>45415</v>
      </c>
      <c r="I290" s="1" t="s">
        <v>794</v>
      </c>
      <c r="J290" s="4">
        <v>67</v>
      </c>
      <c r="K290" s="26">
        <v>5790400</v>
      </c>
      <c r="L290" s="26">
        <f>N290-K290</f>
        <v>2895200</v>
      </c>
      <c r="M290" s="30">
        <v>0</v>
      </c>
      <c r="N290" s="25">
        <v>8685600</v>
      </c>
      <c r="O290" s="243"/>
    </row>
    <row r="291" spans="1:15" ht="13.2" customHeight="1" x14ac:dyDescent="0.25">
      <c r="A291" s="7" t="s">
        <v>5214</v>
      </c>
      <c r="B291" s="19" t="s">
        <v>875</v>
      </c>
      <c r="C291" s="7" t="s">
        <v>876</v>
      </c>
      <c r="D291" s="19" t="s">
        <v>609</v>
      </c>
      <c r="E291" s="7" t="s">
        <v>877</v>
      </c>
      <c r="F291" s="25">
        <v>8685600</v>
      </c>
      <c r="G291" s="7" t="s">
        <v>878</v>
      </c>
      <c r="H291" s="1">
        <v>45415</v>
      </c>
      <c r="I291" s="1" t="s">
        <v>794</v>
      </c>
      <c r="J291" s="4">
        <v>67</v>
      </c>
      <c r="K291" s="26">
        <v>5790400</v>
      </c>
      <c r="L291" s="26">
        <f>N291-K291</f>
        <v>2895200</v>
      </c>
      <c r="M291" s="30">
        <v>0</v>
      </c>
      <c r="N291" s="25">
        <v>8685600</v>
      </c>
      <c r="O291" s="243"/>
    </row>
    <row r="292" spans="1:15" ht="13.2" customHeight="1" x14ac:dyDescent="0.25">
      <c r="A292" s="7" t="s">
        <v>5214</v>
      </c>
      <c r="B292" s="19" t="s">
        <v>786</v>
      </c>
      <c r="C292" s="7" t="s">
        <v>879</v>
      </c>
      <c r="D292" s="19" t="s">
        <v>609</v>
      </c>
      <c r="E292" s="7" t="s">
        <v>880</v>
      </c>
      <c r="F292" s="25">
        <v>23161600</v>
      </c>
      <c r="G292" s="7" t="s">
        <v>881</v>
      </c>
      <c r="H292" s="1">
        <v>45415</v>
      </c>
      <c r="I292" s="1" t="s">
        <v>858</v>
      </c>
      <c r="J292" s="4">
        <v>25</v>
      </c>
      <c r="K292" s="26">
        <v>5790400</v>
      </c>
      <c r="L292" s="26">
        <f>N292-K292</f>
        <v>17371200</v>
      </c>
      <c r="M292" s="30">
        <v>0</v>
      </c>
      <c r="N292" s="25">
        <v>23161600</v>
      </c>
      <c r="O292" s="243"/>
    </row>
    <row r="293" spans="1:15" ht="13.2" customHeight="1" x14ac:dyDescent="0.25">
      <c r="A293" s="7" t="s">
        <v>5214</v>
      </c>
      <c r="B293" s="19" t="s">
        <v>786</v>
      </c>
      <c r="C293" s="7" t="s">
        <v>882</v>
      </c>
      <c r="D293" s="19" t="s">
        <v>609</v>
      </c>
      <c r="E293" s="7" t="s">
        <v>883</v>
      </c>
      <c r="F293" s="25">
        <v>23161600</v>
      </c>
      <c r="G293" s="7" t="s">
        <v>884</v>
      </c>
      <c r="H293" s="1">
        <v>45415</v>
      </c>
      <c r="I293" s="1" t="s">
        <v>858</v>
      </c>
      <c r="J293" s="4">
        <v>25</v>
      </c>
      <c r="K293" s="26">
        <v>5790400</v>
      </c>
      <c r="L293" s="26">
        <f>N293-K293</f>
        <v>17371200</v>
      </c>
      <c r="M293" s="30">
        <v>0</v>
      </c>
      <c r="N293" s="25">
        <v>23161600</v>
      </c>
      <c r="O293" s="243"/>
    </row>
    <row r="294" spans="1:15" ht="13.2" customHeight="1" x14ac:dyDescent="0.25">
      <c r="A294" s="7" t="s">
        <v>5214</v>
      </c>
      <c r="B294" s="19" t="s">
        <v>473</v>
      </c>
      <c r="C294" s="7" t="s">
        <v>885</v>
      </c>
      <c r="D294" s="19" t="s">
        <v>609</v>
      </c>
      <c r="E294" s="7" t="s">
        <v>886</v>
      </c>
      <c r="F294" s="25">
        <v>23161600</v>
      </c>
      <c r="G294" s="7" t="s">
        <v>887</v>
      </c>
      <c r="H294" s="1">
        <v>45415</v>
      </c>
      <c r="I294" s="1" t="s">
        <v>858</v>
      </c>
      <c r="J294" s="4">
        <v>25</v>
      </c>
      <c r="K294" s="26">
        <v>5790400</v>
      </c>
      <c r="L294" s="26">
        <f>N294-K294</f>
        <v>17371200</v>
      </c>
      <c r="M294" s="30">
        <v>0</v>
      </c>
      <c r="N294" s="25">
        <v>23161600</v>
      </c>
      <c r="O294" s="243"/>
    </row>
    <row r="295" spans="1:15" ht="13.2" customHeight="1" x14ac:dyDescent="0.25">
      <c r="A295" s="7" t="s">
        <v>5214</v>
      </c>
      <c r="B295" s="19" t="s">
        <v>786</v>
      </c>
      <c r="C295" s="7" t="s">
        <v>888</v>
      </c>
      <c r="D295" s="19" t="s">
        <v>609</v>
      </c>
      <c r="E295" s="7" t="s">
        <v>889</v>
      </c>
      <c r="F295" s="25">
        <v>23161600</v>
      </c>
      <c r="G295" s="7" t="s">
        <v>890</v>
      </c>
      <c r="H295" s="1">
        <v>45415</v>
      </c>
      <c r="I295" s="1" t="s">
        <v>858</v>
      </c>
      <c r="J295" s="4">
        <v>25</v>
      </c>
      <c r="K295" s="26">
        <v>5790400</v>
      </c>
      <c r="L295" s="26">
        <f>N295-K295</f>
        <v>17371200</v>
      </c>
      <c r="M295" s="30">
        <v>0</v>
      </c>
      <c r="N295" s="25">
        <v>23161600</v>
      </c>
      <c r="O295" s="243"/>
    </row>
    <row r="296" spans="1:15" ht="13.2" customHeight="1" x14ac:dyDescent="0.25">
      <c r="A296" s="7" t="s">
        <v>5214</v>
      </c>
      <c r="B296" s="19" t="s">
        <v>786</v>
      </c>
      <c r="C296" s="7" t="s">
        <v>891</v>
      </c>
      <c r="D296" s="19" t="s">
        <v>609</v>
      </c>
      <c r="E296" s="7" t="s">
        <v>892</v>
      </c>
      <c r="F296" s="25">
        <v>23161600</v>
      </c>
      <c r="G296" s="7" t="s">
        <v>893</v>
      </c>
      <c r="H296" s="1">
        <v>45415</v>
      </c>
      <c r="I296" s="1" t="s">
        <v>858</v>
      </c>
      <c r="J296" s="4">
        <v>25</v>
      </c>
      <c r="K296" s="26">
        <v>5790400</v>
      </c>
      <c r="L296" s="26">
        <f>N296-K296</f>
        <v>17371200</v>
      </c>
      <c r="M296" s="30">
        <v>0</v>
      </c>
      <c r="N296" s="25">
        <v>23161600</v>
      </c>
      <c r="O296" s="243"/>
    </row>
    <row r="297" spans="1:15" ht="13.2" customHeight="1" x14ac:dyDescent="0.25">
      <c r="A297" s="7" t="s">
        <v>5214</v>
      </c>
      <c r="B297" s="19" t="s">
        <v>473</v>
      </c>
      <c r="C297" s="7" t="s">
        <v>894</v>
      </c>
      <c r="D297" s="19" t="s">
        <v>609</v>
      </c>
      <c r="E297" s="7" t="s">
        <v>895</v>
      </c>
      <c r="F297" s="25">
        <v>23161600</v>
      </c>
      <c r="G297" s="7" t="s">
        <v>532</v>
      </c>
      <c r="H297" s="1">
        <v>45415</v>
      </c>
      <c r="I297" s="1" t="s">
        <v>858</v>
      </c>
      <c r="J297" s="4">
        <v>25</v>
      </c>
      <c r="K297" s="26">
        <v>5790400</v>
      </c>
      <c r="L297" s="26">
        <f>N297-K297</f>
        <v>17371200</v>
      </c>
      <c r="M297" s="30">
        <v>0</v>
      </c>
      <c r="N297" s="25">
        <v>23161600</v>
      </c>
      <c r="O297" s="243"/>
    </row>
    <row r="298" spans="1:15" ht="13.2" customHeight="1" x14ac:dyDescent="0.25">
      <c r="A298" s="7" t="s">
        <v>5214</v>
      </c>
      <c r="B298" s="19" t="s">
        <v>786</v>
      </c>
      <c r="C298" s="7" t="s">
        <v>896</v>
      </c>
      <c r="D298" s="19" t="s">
        <v>609</v>
      </c>
      <c r="E298" s="7" t="s">
        <v>897</v>
      </c>
      <c r="F298" s="25">
        <v>23161600</v>
      </c>
      <c r="G298" s="7" t="s">
        <v>898</v>
      </c>
      <c r="H298" s="1">
        <v>45415</v>
      </c>
      <c r="I298" s="1" t="s">
        <v>858</v>
      </c>
      <c r="J298" s="4">
        <v>25</v>
      </c>
      <c r="K298" s="26">
        <v>5790400</v>
      </c>
      <c r="L298" s="26">
        <f>N298-K298</f>
        <v>17371200</v>
      </c>
      <c r="M298" s="30">
        <v>0</v>
      </c>
      <c r="N298" s="25">
        <v>23161600</v>
      </c>
      <c r="O298" s="243"/>
    </row>
    <row r="299" spans="1:15" ht="13.2" customHeight="1" x14ac:dyDescent="0.25">
      <c r="A299" s="7" t="s">
        <v>5214</v>
      </c>
      <c r="B299" s="19" t="s">
        <v>839</v>
      </c>
      <c r="C299" s="7" t="s">
        <v>899</v>
      </c>
      <c r="D299" s="19" t="s">
        <v>609</v>
      </c>
      <c r="E299" s="7" t="s">
        <v>900</v>
      </c>
      <c r="F299" s="25">
        <v>11580800</v>
      </c>
      <c r="G299" s="7" t="s">
        <v>901</v>
      </c>
      <c r="H299" s="1">
        <v>45419</v>
      </c>
      <c r="I299" s="1" t="s">
        <v>902</v>
      </c>
      <c r="J299" s="4">
        <v>50</v>
      </c>
      <c r="K299" s="26">
        <v>5790400</v>
      </c>
      <c r="L299" s="26">
        <f>N299-K299</f>
        <v>5790400</v>
      </c>
      <c r="M299" s="30">
        <v>0</v>
      </c>
      <c r="N299" s="25">
        <v>11580800</v>
      </c>
      <c r="O299" s="243"/>
    </row>
    <row r="300" spans="1:15" ht="13.2" customHeight="1" x14ac:dyDescent="0.25">
      <c r="A300" s="7" t="s">
        <v>5214</v>
      </c>
      <c r="B300" s="19" t="s">
        <v>839</v>
      </c>
      <c r="C300" s="7" t="s">
        <v>603</v>
      </c>
      <c r="D300" s="19" t="s">
        <v>609</v>
      </c>
      <c r="E300" s="7" t="s">
        <v>604</v>
      </c>
      <c r="F300" s="25">
        <v>11580800</v>
      </c>
      <c r="G300" s="7" t="s">
        <v>903</v>
      </c>
      <c r="H300" s="1">
        <v>45419</v>
      </c>
      <c r="I300" s="1" t="s">
        <v>902</v>
      </c>
      <c r="J300" s="4">
        <v>50</v>
      </c>
      <c r="K300" s="26">
        <v>5790400</v>
      </c>
      <c r="L300" s="26">
        <f>N300-K300</f>
        <v>5790400</v>
      </c>
      <c r="M300" s="30">
        <v>0</v>
      </c>
      <c r="N300" s="25">
        <v>11580800</v>
      </c>
      <c r="O300" s="243"/>
    </row>
    <row r="301" spans="1:15" ht="13.2" customHeight="1" x14ac:dyDescent="0.25">
      <c r="A301" s="7" t="s">
        <v>5214</v>
      </c>
      <c r="B301" s="19" t="s">
        <v>786</v>
      </c>
      <c r="C301" s="7" t="s">
        <v>904</v>
      </c>
      <c r="D301" s="19" t="s">
        <v>609</v>
      </c>
      <c r="E301" s="7" t="s">
        <v>905</v>
      </c>
      <c r="F301" s="25">
        <v>11580800</v>
      </c>
      <c r="G301" s="7" t="s">
        <v>906</v>
      </c>
      <c r="H301" s="1">
        <v>45422</v>
      </c>
      <c r="I301" s="1" t="s">
        <v>902</v>
      </c>
      <c r="J301" s="4">
        <v>50</v>
      </c>
      <c r="K301" s="26">
        <v>5790400</v>
      </c>
      <c r="L301" s="26">
        <f>N301-K301</f>
        <v>5790400</v>
      </c>
      <c r="M301" s="30">
        <v>0</v>
      </c>
      <c r="N301" s="25">
        <v>11580800</v>
      </c>
      <c r="O301" s="243"/>
    </row>
    <row r="302" spans="1:15" ht="13.2" customHeight="1" x14ac:dyDescent="0.25">
      <c r="A302" s="7" t="s">
        <v>5214</v>
      </c>
      <c r="B302" s="19" t="s">
        <v>786</v>
      </c>
      <c r="C302" s="7" t="s">
        <v>907</v>
      </c>
      <c r="D302" s="19" t="s">
        <v>609</v>
      </c>
      <c r="E302" s="7" t="s">
        <v>908</v>
      </c>
      <c r="F302" s="25">
        <v>11580800</v>
      </c>
      <c r="G302" s="7" t="s">
        <v>909</v>
      </c>
      <c r="H302" s="1">
        <v>45422</v>
      </c>
      <c r="I302" s="1" t="s">
        <v>902</v>
      </c>
      <c r="J302" s="4">
        <v>50</v>
      </c>
      <c r="K302" s="26">
        <v>5790400</v>
      </c>
      <c r="L302" s="26">
        <f>N302-K302</f>
        <v>5790400</v>
      </c>
      <c r="M302" s="30">
        <v>0</v>
      </c>
      <c r="N302" s="25">
        <v>11580800</v>
      </c>
      <c r="O302" s="243"/>
    </row>
    <row r="303" spans="1:15" ht="13.2" customHeight="1" x14ac:dyDescent="0.25">
      <c r="A303" s="7" t="s">
        <v>5214</v>
      </c>
      <c r="B303" s="19" t="s">
        <v>910</v>
      </c>
      <c r="C303" s="7" t="s">
        <v>911</v>
      </c>
      <c r="D303" s="19" t="s">
        <v>609</v>
      </c>
      <c r="E303" s="7" t="s">
        <v>912</v>
      </c>
      <c r="F303" s="25">
        <v>11580800</v>
      </c>
      <c r="G303" s="7" t="s">
        <v>913</v>
      </c>
      <c r="H303" s="1">
        <v>45432</v>
      </c>
      <c r="I303" s="1" t="s">
        <v>902</v>
      </c>
      <c r="J303" s="4">
        <v>50</v>
      </c>
      <c r="K303" s="26">
        <v>4342800</v>
      </c>
      <c r="L303" s="26">
        <f>N303-K303</f>
        <v>7238000</v>
      </c>
      <c r="M303" s="30">
        <v>0</v>
      </c>
      <c r="N303" s="25">
        <v>11580800</v>
      </c>
      <c r="O303" s="243"/>
    </row>
    <row r="304" spans="1:15" ht="13.2" customHeight="1" x14ac:dyDescent="0.25">
      <c r="A304" s="7" t="s">
        <v>5214</v>
      </c>
      <c r="B304" s="19" t="s">
        <v>910</v>
      </c>
      <c r="C304" s="7" t="s">
        <v>914</v>
      </c>
      <c r="D304" s="19" t="s">
        <v>609</v>
      </c>
      <c r="E304" s="7" t="s">
        <v>915</v>
      </c>
      <c r="F304" s="25">
        <v>11580800</v>
      </c>
      <c r="G304" s="7" t="s">
        <v>916</v>
      </c>
      <c r="H304" s="1">
        <v>45432</v>
      </c>
      <c r="I304" s="1" t="s">
        <v>902</v>
      </c>
      <c r="J304" s="4">
        <v>50</v>
      </c>
      <c r="K304" s="26">
        <v>4342800</v>
      </c>
      <c r="L304" s="26">
        <f>N304-K304</f>
        <v>7238000</v>
      </c>
      <c r="M304" s="30">
        <v>0</v>
      </c>
      <c r="N304" s="25">
        <v>11580800</v>
      </c>
      <c r="O304" s="243"/>
    </row>
    <row r="305" spans="1:15" ht="13.2" customHeight="1" x14ac:dyDescent="0.25">
      <c r="A305" s="7" t="s">
        <v>5214</v>
      </c>
      <c r="B305" s="19" t="s">
        <v>910</v>
      </c>
      <c r="C305" s="7" t="s">
        <v>917</v>
      </c>
      <c r="D305" s="19" t="s">
        <v>609</v>
      </c>
      <c r="E305" s="7" t="s">
        <v>918</v>
      </c>
      <c r="F305" s="25">
        <v>11580800</v>
      </c>
      <c r="G305" s="7" t="s">
        <v>919</v>
      </c>
      <c r="H305" s="1">
        <v>45432</v>
      </c>
      <c r="I305" s="1" t="s">
        <v>902</v>
      </c>
      <c r="J305" s="4">
        <v>50</v>
      </c>
      <c r="K305" s="26">
        <v>4342800</v>
      </c>
      <c r="L305" s="26">
        <f>N305-K305</f>
        <v>7238000</v>
      </c>
      <c r="M305" s="30">
        <v>0</v>
      </c>
      <c r="N305" s="25">
        <v>11580800</v>
      </c>
      <c r="O305" s="243"/>
    </row>
    <row r="306" spans="1:15" ht="13.2" customHeight="1" x14ac:dyDescent="0.25">
      <c r="A306" s="7" t="s">
        <v>5214</v>
      </c>
      <c r="B306" s="19" t="s">
        <v>786</v>
      </c>
      <c r="C306" s="7" t="s">
        <v>920</v>
      </c>
      <c r="D306" s="19" t="s">
        <v>609</v>
      </c>
      <c r="E306" s="7" t="s">
        <v>921</v>
      </c>
      <c r="F306" s="25">
        <v>11580800</v>
      </c>
      <c r="G306" s="7" t="s">
        <v>922</v>
      </c>
      <c r="H306" s="1">
        <v>45432</v>
      </c>
      <c r="I306" s="1" t="s">
        <v>902</v>
      </c>
      <c r="J306" s="4">
        <v>50</v>
      </c>
      <c r="K306" s="26">
        <v>5790400</v>
      </c>
      <c r="L306" s="26">
        <f>N306-K306</f>
        <v>5790400</v>
      </c>
      <c r="M306" s="30">
        <v>0</v>
      </c>
      <c r="N306" s="25">
        <v>11580800</v>
      </c>
      <c r="O306" s="243"/>
    </row>
    <row r="307" spans="1:15" ht="13.2" customHeight="1" x14ac:dyDescent="0.25">
      <c r="A307" s="7" t="s">
        <v>5214</v>
      </c>
      <c r="B307" s="19" t="s">
        <v>923</v>
      </c>
      <c r="C307" s="7" t="s">
        <v>924</v>
      </c>
      <c r="D307" s="19" t="s">
        <v>609</v>
      </c>
      <c r="E307" s="7" t="s">
        <v>925</v>
      </c>
      <c r="F307" s="25">
        <v>15702400</v>
      </c>
      <c r="G307" s="7" t="s">
        <v>926</v>
      </c>
      <c r="H307" s="1">
        <v>45456</v>
      </c>
      <c r="I307" s="1" t="s">
        <v>851</v>
      </c>
      <c r="J307" s="4">
        <v>25</v>
      </c>
      <c r="K307" s="26">
        <v>2895200</v>
      </c>
      <c r="L307" s="26">
        <f>N307-K307</f>
        <v>12807200</v>
      </c>
      <c r="M307" s="30">
        <v>0</v>
      </c>
      <c r="N307" s="25">
        <v>15702400</v>
      </c>
      <c r="O307" s="243"/>
    </row>
    <row r="308" spans="1:15" ht="13.2" customHeight="1" x14ac:dyDescent="0.25">
      <c r="A308" s="7" t="s">
        <v>5214</v>
      </c>
      <c r="B308" s="19" t="s">
        <v>839</v>
      </c>
      <c r="C308" s="7" t="s">
        <v>927</v>
      </c>
      <c r="D308" s="19" t="s">
        <v>609</v>
      </c>
      <c r="E308" s="7" t="s">
        <v>928</v>
      </c>
      <c r="F308" s="25">
        <v>11580800</v>
      </c>
      <c r="G308" s="7" t="s">
        <v>929</v>
      </c>
      <c r="H308" s="1">
        <v>45455</v>
      </c>
      <c r="I308" s="1" t="s">
        <v>851</v>
      </c>
      <c r="J308" s="4">
        <v>25</v>
      </c>
      <c r="K308" s="26">
        <v>2895200</v>
      </c>
      <c r="L308" s="26">
        <f>N308-K308</f>
        <v>8685600</v>
      </c>
      <c r="M308" s="30">
        <v>0</v>
      </c>
      <c r="N308" s="25">
        <v>11580800</v>
      </c>
      <c r="O308" s="243"/>
    </row>
    <row r="309" spans="1:15" ht="13.2" customHeight="1" x14ac:dyDescent="0.25">
      <c r="A309" s="7" t="s">
        <v>5214</v>
      </c>
      <c r="B309" s="19" t="s">
        <v>930</v>
      </c>
      <c r="C309" s="7" t="s">
        <v>931</v>
      </c>
      <c r="D309" s="19" t="s">
        <v>609</v>
      </c>
      <c r="E309" s="7" t="s">
        <v>932</v>
      </c>
      <c r="F309" s="25">
        <v>11580800</v>
      </c>
      <c r="G309" s="7" t="s">
        <v>933</v>
      </c>
      <c r="H309" s="1">
        <v>45455</v>
      </c>
      <c r="I309" s="1" t="s">
        <v>851</v>
      </c>
      <c r="J309" s="4">
        <v>25</v>
      </c>
      <c r="K309" s="26">
        <v>2895200</v>
      </c>
      <c r="L309" s="26">
        <f>N309-K309</f>
        <v>8685600</v>
      </c>
      <c r="M309" s="30">
        <v>0</v>
      </c>
      <c r="N309" s="25">
        <v>11580800</v>
      </c>
      <c r="O309" s="243"/>
    </row>
    <row r="310" spans="1:15" ht="13.2" customHeight="1" x14ac:dyDescent="0.25">
      <c r="A310" s="7" t="s">
        <v>5214</v>
      </c>
      <c r="B310" s="19" t="s">
        <v>930</v>
      </c>
      <c r="C310" s="7" t="s">
        <v>934</v>
      </c>
      <c r="D310" s="19" t="s">
        <v>609</v>
      </c>
      <c r="E310" s="7" t="s">
        <v>935</v>
      </c>
      <c r="F310" s="25">
        <v>8685600</v>
      </c>
      <c r="G310" s="7" t="s">
        <v>936</v>
      </c>
      <c r="H310" s="1">
        <v>45476</v>
      </c>
      <c r="I310" s="1" t="s">
        <v>790</v>
      </c>
      <c r="J310" s="4">
        <v>33</v>
      </c>
      <c r="K310" s="26">
        <v>0</v>
      </c>
      <c r="L310" s="26">
        <f>N310-K310</f>
        <v>8685600</v>
      </c>
      <c r="M310" s="30">
        <v>0</v>
      </c>
      <c r="N310" s="25">
        <v>8685600</v>
      </c>
      <c r="O310" s="243"/>
    </row>
    <row r="311" spans="1:15" ht="13.2" customHeight="1" x14ac:dyDescent="0.25">
      <c r="A311" s="7" t="s">
        <v>5214</v>
      </c>
      <c r="B311" s="19" t="s">
        <v>930</v>
      </c>
      <c r="C311" s="7" t="s">
        <v>937</v>
      </c>
      <c r="D311" s="19" t="s">
        <v>609</v>
      </c>
      <c r="E311" s="7" t="s">
        <v>938</v>
      </c>
      <c r="F311" s="25">
        <v>8685600</v>
      </c>
      <c r="G311" s="7" t="s">
        <v>939</v>
      </c>
      <c r="H311" s="1">
        <v>45476</v>
      </c>
      <c r="I311" s="1" t="s">
        <v>790</v>
      </c>
      <c r="J311" s="4">
        <v>33</v>
      </c>
      <c r="K311" s="26">
        <v>0</v>
      </c>
      <c r="L311" s="26">
        <f>N311-K311</f>
        <v>8685600</v>
      </c>
      <c r="M311" s="30">
        <v>0</v>
      </c>
      <c r="N311" s="25">
        <v>8685600</v>
      </c>
      <c r="O311" s="243"/>
    </row>
    <row r="312" spans="1:15" ht="13.2" customHeight="1" x14ac:dyDescent="0.25">
      <c r="A312" s="7" t="s">
        <v>5214</v>
      </c>
      <c r="B312" s="19" t="s">
        <v>930</v>
      </c>
      <c r="C312" s="7" t="s">
        <v>940</v>
      </c>
      <c r="D312" s="19" t="s">
        <v>609</v>
      </c>
      <c r="E312" s="7" t="s">
        <v>941</v>
      </c>
      <c r="F312" s="25">
        <v>8685600</v>
      </c>
      <c r="G312" s="7" t="s">
        <v>942</v>
      </c>
      <c r="H312" s="1">
        <v>45476</v>
      </c>
      <c r="I312" s="1" t="s">
        <v>790</v>
      </c>
      <c r="J312" s="4">
        <v>33</v>
      </c>
      <c r="K312" s="26">
        <v>0</v>
      </c>
      <c r="L312" s="26">
        <f>N312-K312</f>
        <v>8685600</v>
      </c>
      <c r="M312" s="30">
        <v>0</v>
      </c>
      <c r="N312" s="25">
        <v>8685600</v>
      </c>
      <c r="O312" s="243"/>
    </row>
    <row r="313" spans="1:15" ht="13.2" customHeight="1" x14ac:dyDescent="0.25">
      <c r="A313" s="7" t="s">
        <v>5214</v>
      </c>
      <c r="B313" s="19" t="s">
        <v>930</v>
      </c>
      <c r="C313" s="7" t="s">
        <v>943</v>
      </c>
      <c r="D313" s="19" t="s">
        <v>609</v>
      </c>
      <c r="E313" s="7" t="s">
        <v>944</v>
      </c>
      <c r="F313" s="25">
        <v>8685600</v>
      </c>
      <c r="G313" s="7" t="s">
        <v>945</v>
      </c>
      <c r="H313" s="1">
        <v>45476</v>
      </c>
      <c r="I313" s="1" t="s">
        <v>790</v>
      </c>
      <c r="J313" s="4">
        <v>33</v>
      </c>
      <c r="K313" s="26">
        <v>0</v>
      </c>
      <c r="L313" s="26">
        <f>N313-K313</f>
        <v>8685600</v>
      </c>
      <c r="M313" s="30">
        <v>0</v>
      </c>
      <c r="N313" s="25">
        <v>8685600</v>
      </c>
      <c r="O313" s="243"/>
    </row>
    <row r="314" spans="1:15" ht="13.2" customHeight="1" x14ac:dyDescent="0.25">
      <c r="A314" s="7" t="s">
        <v>5214</v>
      </c>
      <c r="B314" s="19" t="s">
        <v>473</v>
      </c>
      <c r="C314" s="7" t="s">
        <v>946</v>
      </c>
      <c r="D314" s="19" t="s">
        <v>609</v>
      </c>
      <c r="E314" s="7" t="s">
        <v>947</v>
      </c>
      <c r="F314" s="25">
        <v>11040960</v>
      </c>
      <c r="G314" s="7" t="s">
        <v>948</v>
      </c>
      <c r="H314" s="1"/>
      <c r="I314" s="1" t="s">
        <v>790</v>
      </c>
      <c r="J314" s="4">
        <v>33</v>
      </c>
      <c r="K314" s="26">
        <v>0</v>
      </c>
      <c r="L314" s="26">
        <f>N314-K314</f>
        <v>11040960</v>
      </c>
      <c r="M314" s="30">
        <v>0</v>
      </c>
      <c r="N314" s="25">
        <v>11040960</v>
      </c>
      <c r="O314" s="243"/>
    </row>
    <row r="315" spans="1:15" ht="13.2" customHeight="1" x14ac:dyDescent="0.25">
      <c r="A315" s="7" t="s">
        <v>5214</v>
      </c>
      <c r="B315" s="19" t="s">
        <v>786</v>
      </c>
      <c r="C315" s="7" t="s">
        <v>949</v>
      </c>
      <c r="D315" s="19" t="s">
        <v>609</v>
      </c>
      <c r="E315" s="7" t="s">
        <v>950</v>
      </c>
      <c r="F315" s="25">
        <v>8685600</v>
      </c>
      <c r="G315" s="7" t="s">
        <v>948</v>
      </c>
      <c r="H315" s="1">
        <v>45306</v>
      </c>
      <c r="I315" s="1" t="s">
        <v>951</v>
      </c>
      <c r="J315" s="4">
        <v>100</v>
      </c>
      <c r="K315" s="25">
        <v>17371200</v>
      </c>
      <c r="L315" s="26">
        <f>N315-K315</f>
        <v>0</v>
      </c>
      <c r="M315" s="30">
        <v>1</v>
      </c>
      <c r="N315" s="25">
        <v>17371200</v>
      </c>
      <c r="O315" s="243"/>
    </row>
    <row r="316" spans="1:15" ht="13.2" customHeight="1" x14ac:dyDescent="0.25">
      <c r="A316" s="7" t="s">
        <v>5214</v>
      </c>
      <c r="B316" s="19" t="s">
        <v>839</v>
      </c>
      <c r="C316" s="7" t="s">
        <v>952</v>
      </c>
      <c r="D316" s="19" t="s">
        <v>609</v>
      </c>
      <c r="E316" s="7" t="s">
        <v>953</v>
      </c>
      <c r="F316" s="22">
        <v>8685600</v>
      </c>
      <c r="G316" s="7" t="s">
        <v>954</v>
      </c>
      <c r="H316" s="1">
        <v>45330</v>
      </c>
      <c r="I316" s="1" t="s">
        <v>955</v>
      </c>
      <c r="J316" s="4">
        <v>100</v>
      </c>
      <c r="K316" s="25">
        <v>15923600</v>
      </c>
      <c r="L316" s="26">
        <f>N316-K316</f>
        <v>1447600</v>
      </c>
      <c r="M316" s="30">
        <v>2</v>
      </c>
      <c r="N316" s="25">
        <v>17371200</v>
      </c>
      <c r="O316" s="243"/>
    </row>
    <row r="317" spans="1:15" ht="13.2" customHeight="1" x14ac:dyDescent="0.25">
      <c r="A317" s="7" t="s">
        <v>5214</v>
      </c>
      <c r="B317" s="19" t="s">
        <v>839</v>
      </c>
      <c r="C317" s="7" t="s">
        <v>956</v>
      </c>
      <c r="D317" s="19" t="s">
        <v>609</v>
      </c>
      <c r="E317" s="7" t="s">
        <v>957</v>
      </c>
      <c r="F317" s="22">
        <v>8685600</v>
      </c>
      <c r="G317" s="7" t="s">
        <v>958</v>
      </c>
      <c r="H317" s="1">
        <v>45330</v>
      </c>
      <c r="I317" s="1" t="s">
        <v>959</v>
      </c>
      <c r="J317" s="4">
        <v>100</v>
      </c>
      <c r="K317" s="25">
        <v>11580800</v>
      </c>
      <c r="L317" s="26">
        <f>N317-K317</f>
        <v>0</v>
      </c>
      <c r="M317" s="30">
        <v>1</v>
      </c>
      <c r="N317" s="25">
        <v>11580800</v>
      </c>
      <c r="O317" s="243"/>
    </row>
    <row r="318" spans="1:15" ht="13.2" customHeight="1" x14ac:dyDescent="0.25">
      <c r="A318" s="7" t="s">
        <v>5214</v>
      </c>
      <c r="B318" s="19" t="s">
        <v>786</v>
      </c>
      <c r="C318" s="7" t="s">
        <v>960</v>
      </c>
      <c r="D318" s="19" t="s">
        <v>609</v>
      </c>
      <c r="E318" s="7" t="s">
        <v>961</v>
      </c>
      <c r="F318" s="25">
        <v>8685600</v>
      </c>
      <c r="G318" s="7" t="s">
        <v>962</v>
      </c>
      <c r="H318" s="1">
        <v>45306</v>
      </c>
      <c r="I318" s="1" t="s">
        <v>959</v>
      </c>
      <c r="J318" s="4">
        <v>100</v>
      </c>
      <c r="K318" s="25">
        <v>14476000</v>
      </c>
      <c r="L318" s="26">
        <f>N318-K318</f>
        <v>0</v>
      </c>
      <c r="M318" s="30">
        <v>2</v>
      </c>
      <c r="N318" s="25">
        <v>14476000</v>
      </c>
      <c r="O318" s="243"/>
    </row>
    <row r="319" spans="1:15" ht="13.2" customHeight="1" x14ac:dyDescent="0.25">
      <c r="A319" s="7" t="s">
        <v>5214</v>
      </c>
      <c r="B319" s="19" t="s">
        <v>963</v>
      </c>
      <c r="C319" s="7" t="s">
        <v>964</v>
      </c>
      <c r="D319" s="19" t="s">
        <v>609</v>
      </c>
      <c r="E319" s="7" t="s">
        <v>965</v>
      </c>
      <c r="F319" s="25">
        <v>8685600</v>
      </c>
      <c r="G319" s="7" t="s">
        <v>966</v>
      </c>
      <c r="H319" s="1">
        <v>45352</v>
      </c>
      <c r="I319" s="1" t="s">
        <v>959</v>
      </c>
      <c r="J319" s="4">
        <v>100</v>
      </c>
      <c r="K319" s="26">
        <v>5790400</v>
      </c>
      <c r="L319" s="26">
        <f>N319-K319</f>
        <v>2895200</v>
      </c>
      <c r="M319" s="30">
        <v>0</v>
      </c>
      <c r="N319" s="25">
        <v>8685600</v>
      </c>
      <c r="O319" s="243"/>
    </row>
    <row r="320" spans="1:15" ht="13.2" customHeight="1" x14ac:dyDescent="0.25">
      <c r="A320" s="7" t="s">
        <v>5214</v>
      </c>
      <c r="B320" s="19" t="s">
        <v>786</v>
      </c>
      <c r="C320" s="7" t="s">
        <v>967</v>
      </c>
      <c r="D320" s="19" t="s">
        <v>609</v>
      </c>
      <c r="E320" s="7" t="s">
        <v>968</v>
      </c>
      <c r="F320" s="25">
        <v>5790400</v>
      </c>
      <c r="G320" s="7" t="s">
        <v>969</v>
      </c>
      <c r="H320" s="1">
        <v>45308</v>
      </c>
      <c r="I320" s="1" t="s">
        <v>970</v>
      </c>
      <c r="J320" s="4">
        <v>100</v>
      </c>
      <c r="K320" s="25">
        <v>11580800</v>
      </c>
      <c r="L320" s="26">
        <f>N320-K320</f>
        <v>0</v>
      </c>
      <c r="M320" s="30">
        <v>2</v>
      </c>
      <c r="N320" s="25">
        <v>11580800</v>
      </c>
      <c r="O320" s="243"/>
    </row>
    <row r="321" spans="1:15" ht="13.2" customHeight="1" x14ac:dyDescent="0.25">
      <c r="A321" s="7" t="s">
        <v>5214</v>
      </c>
      <c r="B321" s="19" t="s">
        <v>786</v>
      </c>
      <c r="C321" s="7" t="s">
        <v>971</v>
      </c>
      <c r="D321" s="19" t="s">
        <v>609</v>
      </c>
      <c r="E321" s="7" t="s">
        <v>972</v>
      </c>
      <c r="F321" s="25">
        <v>5790400</v>
      </c>
      <c r="G321" s="7" t="s">
        <v>973</v>
      </c>
      <c r="H321" s="1">
        <v>45308</v>
      </c>
      <c r="I321" s="1" t="s">
        <v>970</v>
      </c>
      <c r="J321" s="4">
        <v>100</v>
      </c>
      <c r="K321" s="25">
        <v>11580800</v>
      </c>
      <c r="L321" s="26">
        <f>N321-K321</f>
        <v>0</v>
      </c>
      <c r="M321" s="30">
        <v>2</v>
      </c>
      <c r="N321" s="25">
        <v>11580800</v>
      </c>
      <c r="O321" s="243"/>
    </row>
    <row r="322" spans="1:15" ht="13.2" customHeight="1" x14ac:dyDescent="0.25">
      <c r="A322" s="7" t="s">
        <v>5214</v>
      </c>
      <c r="B322" s="19" t="s">
        <v>786</v>
      </c>
      <c r="C322" s="7" t="s">
        <v>974</v>
      </c>
      <c r="D322" s="19" t="s">
        <v>609</v>
      </c>
      <c r="E322" s="7" t="s">
        <v>975</v>
      </c>
      <c r="F322" s="25">
        <v>5790400</v>
      </c>
      <c r="G322" s="7" t="s">
        <v>906</v>
      </c>
      <c r="H322" s="1">
        <v>45308</v>
      </c>
      <c r="I322" s="1" t="s">
        <v>970</v>
      </c>
      <c r="J322" s="4">
        <v>100</v>
      </c>
      <c r="K322" s="25">
        <v>11580800</v>
      </c>
      <c r="L322" s="26">
        <f>N322-K322</f>
        <v>0</v>
      </c>
      <c r="M322" s="30">
        <v>2</v>
      </c>
      <c r="N322" s="25">
        <v>11580800</v>
      </c>
      <c r="O322" s="243"/>
    </row>
    <row r="323" spans="1:15" ht="13.2" customHeight="1" x14ac:dyDescent="0.25">
      <c r="A323" s="7" t="s">
        <v>5214</v>
      </c>
      <c r="B323" s="19" t="s">
        <v>786</v>
      </c>
      <c r="C323" s="7" t="s">
        <v>976</v>
      </c>
      <c r="D323" s="19" t="s">
        <v>609</v>
      </c>
      <c r="E323" s="7" t="s">
        <v>977</v>
      </c>
      <c r="F323" s="25">
        <v>5790400</v>
      </c>
      <c r="G323" s="7" t="s">
        <v>922</v>
      </c>
      <c r="H323" s="1">
        <v>45308</v>
      </c>
      <c r="I323" s="1" t="s">
        <v>970</v>
      </c>
      <c r="J323" s="4">
        <v>100</v>
      </c>
      <c r="K323" s="25">
        <v>11580800</v>
      </c>
      <c r="L323" s="26">
        <f>N323-K323</f>
        <v>0</v>
      </c>
      <c r="M323" s="30">
        <v>2</v>
      </c>
      <c r="N323" s="25">
        <v>11580800</v>
      </c>
      <c r="O323" s="243"/>
    </row>
    <row r="324" spans="1:15" ht="13.2" customHeight="1" x14ac:dyDescent="0.25">
      <c r="A324" s="7" t="s">
        <v>5214</v>
      </c>
      <c r="B324" s="19" t="s">
        <v>473</v>
      </c>
      <c r="C324" s="7" t="s">
        <v>575</v>
      </c>
      <c r="D324" s="19" t="s">
        <v>609</v>
      </c>
      <c r="E324" s="7" t="s">
        <v>576</v>
      </c>
      <c r="F324" s="25">
        <v>5790400</v>
      </c>
      <c r="G324" s="7" t="s">
        <v>577</v>
      </c>
      <c r="H324" s="1">
        <v>45308</v>
      </c>
      <c r="I324" s="1" t="s">
        <v>970</v>
      </c>
      <c r="J324" s="4">
        <v>100</v>
      </c>
      <c r="K324" s="25">
        <v>11580800</v>
      </c>
      <c r="L324" s="26">
        <f>N324-K324</f>
        <v>0</v>
      </c>
      <c r="M324" s="30">
        <v>2</v>
      </c>
      <c r="N324" s="25">
        <v>11580800</v>
      </c>
      <c r="O324" s="243"/>
    </row>
    <row r="325" spans="1:15" ht="13.2" customHeight="1" x14ac:dyDescent="0.25">
      <c r="A325" s="7" t="s">
        <v>5214</v>
      </c>
      <c r="B325" s="19" t="s">
        <v>786</v>
      </c>
      <c r="C325" s="7" t="s">
        <v>978</v>
      </c>
      <c r="D325" s="19" t="s">
        <v>609</v>
      </c>
      <c r="E325" s="7" t="s">
        <v>979</v>
      </c>
      <c r="F325" s="25">
        <v>8685600</v>
      </c>
      <c r="G325" s="7" t="s">
        <v>909</v>
      </c>
      <c r="H325" s="1">
        <v>45306</v>
      </c>
      <c r="I325" s="1" t="s">
        <v>970</v>
      </c>
      <c r="J325" s="4">
        <v>100</v>
      </c>
      <c r="K325" s="25">
        <v>11580800</v>
      </c>
      <c r="L325" s="26">
        <f>N325-K325</f>
        <v>0</v>
      </c>
      <c r="M325" s="30">
        <v>1</v>
      </c>
      <c r="N325" s="25">
        <v>11580800</v>
      </c>
      <c r="O325" s="243"/>
    </row>
    <row r="326" spans="1:15" ht="13.2" customHeight="1" x14ac:dyDescent="0.25">
      <c r="A326" s="7" t="s">
        <v>5214</v>
      </c>
      <c r="B326" s="19" t="s">
        <v>786</v>
      </c>
      <c r="C326" s="7" t="s">
        <v>980</v>
      </c>
      <c r="D326" s="19" t="s">
        <v>609</v>
      </c>
      <c r="E326" s="7" t="s">
        <v>981</v>
      </c>
      <c r="F326" s="25">
        <v>8685600</v>
      </c>
      <c r="G326" s="7" t="s">
        <v>982</v>
      </c>
      <c r="H326" s="1">
        <v>45306</v>
      </c>
      <c r="I326" s="1" t="s">
        <v>970</v>
      </c>
      <c r="J326" s="4">
        <v>100</v>
      </c>
      <c r="K326" s="25">
        <v>11580800</v>
      </c>
      <c r="L326" s="26">
        <f>N326-K326</f>
        <v>0</v>
      </c>
      <c r="M326" s="30">
        <v>1</v>
      </c>
      <c r="N326" s="25">
        <v>11580800</v>
      </c>
      <c r="O326" s="243"/>
    </row>
    <row r="327" spans="1:15" ht="13.2" customHeight="1" x14ac:dyDescent="0.25">
      <c r="A327" s="7" t="s">
        <v>5214</v>
      </c>
      <c r="B327" s="19" t="s">
        <v>786</v>
      </c>
      <c r="C327" s="7" t="s">
        <v>983</v>
      </c>
      <c r="D327" s="19" t="s">
        <v>609</v>
      </c>
      <c r="E327" s="7" t="s">
        <v>984</v>
      </c>
      <c r="F327" s="25">
        <v>5790400</v>
      </c>
      <c r="G327" s="7" t="s">
        <v>881</v>
      </c>
      <c r="H327" s="1">
        <v>45308</v>
      </c>
      <c r="I327" s="1" t="s">
        <v>970</v>
      </c>
      <c r="J327" s="4">
        <v>100</v>
      </c>
      <c r="K327" s="25">
        <v>11580800</v>
      </c>
      <c r="L327" s="26">
        <f>N327-K327</f>
        <v>0</v>
      </c>
      <c r="M327" s="30">
        <v>1</v>
      </c>
      <c r="N327" s="25">
        <v>11580800</v>
      </c>
      <c r="O327" s="243"/>
    </row>
    <row r="328" spans="1:15" ht="13.2" customHeight="1" x14ac:dyDescent="0.25">
      <c r="A328" s="7" t="s">
        <v>5214</v>
      </c>
      <c r="B328" s="19" t="s">
        <v>786</v>
      </c>
      <c r="C328" s="7" t="s">
        <v>985</v>
      </c>
      <c r="D328" s="19" t="s">
        <v>609</v>
      </c>
      <c r="E328" s="7" t="s">
        <v>986</v>
      </c>
      <c r="F328" s="25">
        <v>5790400</v>
      </c>
      <c r="G328" s="7" t="s">
        <v>884</v>
      </c>
      <c r="H328" s="1">
        <v>45308</v>
      </c>
      <c r="I328" s="1" t="s">
        <v>970</v>
      </c>
      <c r="J328" s="4">
        <v>100</v>
      </c>
      <c r="K328" s="25">
        <v>11580800</v>
      </c>
      <c r="L328" s="26">
        <f>N328-K328</f>
        <v>0</v>
      </c>
      <c r="M328" s="30">
        <v>1</v>
      </c>
      <c r="N328" s="25">
        <v>11580800</v>
      </c>
      <c r="O328" s="243"/>
    </row>
    <row r="329" spans="1:15" ht="13.2" customHeight="1" x14ac:dyDescent="0.25">
      <c r="A329" s="7" t="s">
        <v>5214</v>
      </c>
      <c r="B329" s="19" t="s">
        <v>473</v>
      </c>
      <c r="C329" s="7" t="s">
        <v>572</v>
      </c>
      <c r="D329" s="19" t="s">
        <v>609</v>
      </c>
      <c r="E329" s="7" t="s">
        <v>573</v>
      </c>
      <c r="F329" s="25">
        <v>5790400</v>
      </c>
      <c r="G329" s="7" t="s">
        <v>887</v>
      </c>
      <c r="H329" s="1">
        <v>45308</v>
      </c>
      <c r="I329" s="1" t="s">
        <v>970</v>
      </c>
      <c r="J329" s="4">
        <v>100</v>
      </c>
      <c r="K329" s="25">
        <v>11580800</v>
      </c>
      <c r="L329" s="26">
        <f>N329-K329</f>
        <v>0</v>
      </c>
      <c r="M329" s="30">
        <v>1</v>
      </c>
      <c r="N329" s="25">
        <v>11580800</v>
      </c>
      <c r="O329" s="243"/>
    </row>
    <row r="330" spans="1:15" ht="13.2" customHeight="1" x14ac:dyDescent="0.25">
      <c r="A330" s="7" t="s">
        <v>5214</v>
      </c>
      <c r="B330" s="19" t="s">
        <v>786</v>
      </c>
      <c r="C330" s="7" t="s">
        <v>987</v>
      </c>
      <c r="D330" s="19" t="s">
        <v>609</v>
      </c>
      <c r="E330" s="7" t="s">
        <v>988</v>
      </c>
      <c r="F330" s="25">
        <v>5790400</v>
      </c>
      <c r="G330" s="7" t="s">
        <v>890</v>
      </c>
      <c r="H330" s="1">
        <v>45308</v>
      </c>
      <c r="I330" s="1" t="s">
        <v>970</v>
      </c>
      <c r="J330" s="4">
        <v>100</v>
      </c>
      <c r="K330" s="25">
        <v>11580800</v>
      </c>
      <c r="L330" s="26">
        <f>N330-K330</f>
        <v>0</v>
      </c>
      <c r="M330" s="30">
        <v>1</v>
      </c>
      <c r="N330" s="25">
        <v>11580800</v>
      </c>
      <c r="O330" s="243"/>
    </row>
    <row r="331" spans="1:15" ht="13.2" customHeight="1" x14ac:dyDescent="0.25">
      <c r="A331" s="7" t="s">
        <v>5214</v>
      </c>
      <c r="B331" s="19" t="s">
        <v>786</v>
      </c>
      <c r="C331" s="7" t="s">
        <v>989</v>
      </c>
      <c r="D331" s="19" t="s">
        <v>609</v>
      </c>
      <c r="E331" s="7" t="s">
        <v>990</v>
      </c>
      <c r="F331" s="25">
        <v>5790400</v>
      </c>
      <c r="G331" s="7" t="s">
        <v>893</v>
      </c>
      <c r="H331" s="1">
        <v>45308</v>
      </c>
      <c r="I331" s="1" t="s">
        <v>970</v>
      </c>
      <c r="J331" s="4">
        <v>100</v>
      </c>
      <c r="K331" s="25">
        <v>11580800</v>
      </c>
      <c r="L331" s="26">
        <f>N331-K331</f>
        <v>0</v>
      </c>
      <c r="M331" s="30">
        <v>1</v>
      </c>
      <c r="N331" s="25">
        <v>11580800</v>
      </c>
      <c r="O331" s="243"/>
    </row>
    <row r="332" spans="1:15" ht="13.2" customHeight="1" x14ac:dyDescent="0.25">
      <c r="A332" s="7" t="s">
        <v>5214</v>
      </c>
      <c r="B332" s="19" t="s">
        <v>473</v>
      </c>
      <c r="C332" s="7" t="s">
        <v>545</v>
      </c>
      <c r="D332" s="19" t="s">
        <v>609</v>
      </c>
      <c r="E332" s="7" t="s">
        <v>546</v>
      </c>
      <c r="F332" s="25">
        <v>5790400</v>
      </c>
      <c r="G332" s="7" t="s">
        <v>600</v>
      </c>
      <c r="H332" s="1">
        <v>45308</v>
      </c>
      <c r="I332" s="1" t="s">
        <v>970</v>
      </c>
      <c r="J332" s="4">
        <v>100</v>
      </c>
      <c r="K332" s="25">
        <v>11580800</v>
      </c>
      <c r="L332" s="26">
        <f>N332-K332</f>
        <v>0</v>
      </c>
      <c r="M332" s="30">
        <v>1</v>
      </c>
      <c r="N332" s="25">
        <v>11580800</v>
      </c>
      <c r="O332" s="243"/>
    </row>
    <row r="333" spans="1:15" ht="13.2" customHeight="1" x14ac:dyDescent="0.25">
      <c r="A333" s="7" t="s">
        <v>5214</v>
      </c>
      <c r="B333" s="19" t="s">
        <v>786</v>
      </c>
      <c r="C333" s="7" t="s">
        <v>991</v>
      </c>
      <c r="D333" s="19" t="s">
        <v>609</v>
      </c>
      <c r="E333" s="7" t="s">
        <v>992</v>
      </c>
      <c r="F333" s="25">
        <v>5790400</v>
      </c>
      <c r="G333" s="7" t="s">
        <v>898</v>
      </c>
      <c r="H333" s="1">
        <v>45308</v>
      </c>
      <c r="I333" s="1" t="s">
        <v>970</v>
      </c>
      <c r="J333" s="4">
        <v>100</v>
      </c>
      <c r="K333" s="25">
        <v>11580800</v>
      </c>
      <c r="L333" s="26">
        <f>N333-K333</f>
        <v>0</v>
      </c>
      <c r="M333" s="30">
        <v>1</v>
      </c>
      <c r="N333" s="25">
        <v>11580800</v>
      </c>
      <c r="O333" s="243"/>
    </row>
    <row r="334" spans="1:15" ht="13.2" customHeight="1" x14ac:dyDescent="0.25">
      <c r="A334" s="7" t="s">
        <v>5214</v>
      </c>
      <c r="B334" s="19" t="s">
        <v>473</v>
      </c>
      <c r="C334" s="7" t="s">
        <v>536</v>
      </c>
      <c r="D334" s="19" t="s">
        <v>609</v>
      </c>
      <c r="E334" s="7" t="s">
        <v>537</v>
      </c>
      <c r="F334" s="25">
        <v>5790400</v>
      </c>
      <c r="G334" s="7" t="s">
        <v>538</v>
      </c>
      <c r="H334" s="1">
        <v>45308</v>
      </c>
      <c r="I334" s="1" t="s">
        <v>970</v>
      </c>
      <c r="J334" s="4">
        <v>100</v>
      </c>
      <c r="K334" s="25">
        <v>11580800</v>
      </c>
      <c r="L334" s="26">
        <f>N334-K334</f>
        <v>0</v>
      </c>
      <c r="M334" s="30">
        <v>1</v>
      </c>
      <c r="N334" s="25">
        <v>11580800</v>
      </c>
      <c r="O334" s="243"/>
    </row>
    <row r="335" spans="1:15" ht="13.2" customHeight="1" x14ac:dyDescent="0.25">
      <c r="A335" s="7" t="s">
        <v>5214</v>
      </c>
      <c r="B335" s="19" t="s">
        <v>839</v>
      </c>
      <c r="C335" s="7" t="s">
        <v>993</v>
      </c>
      <c r="D335" s="19" t="s">
        <v>609</v>
      </c>
      <c r="E335" s="7" t="s">
        <v>994</v>
      </c>
      <c r="F335" s="22">
        <v>8685600</v>
      </c>
      <c r="G335" s="7" t="s">
        <v>868</v>
      </c>
      <c r="H335" s="1">
        <v>45330</v>
      </c>
      <c r="I335" s="1" t="s">
        <v>970</v>
      </c>
      <c r="J335" s="4">
        <v>100</v>
      </c>
      <c r="K335" s="25">
        <v>8685600</v>
      </c>
      <c r="L335" s="26">
        <f>N335-K335</f>
        <v>0</v>
      </c>
      <c r="M335" s="30">
        <v>0</v>
      </c>
      <c r="N335" s="25">
        <v>8685600</v>
      </c>
      <c r="O335" s="243"/>
    </row>
    <row r="336" spans="1:15" ht="13.2" customHeight="1" x14ac:dyDescent="0.25">
      <c r="A336" s="7" t="s">
        <v>5214</v>
      </c>
      <c r="B336" s="19" t="s">
        <v>839</v>
      </c>
      <c r="C336" s="7" t="s">
        <v>995</v>
      </c>
      <c r="D336" s="19" t="s">
        <v>609</v>
      </c>
      <c r="E336" s="7" t="s">
        <v>996</v>
      </c>
      <c r="F336" s="22">
        <v>8685600</v>
      </c>
      <c r="G336" s="7" t="s">
        <v>871</v>
      </c>
      <c r="H336" s="1">
        <v>45330</v>
      </c>
      <c r="I336" s="1" t="s">
        <v>970</v>
      </c>
      <c r="J336" s="4">
        <v>100</v>
      </c>
      <c r="K336" s="25">
        <v>8685600</v>
      </c>
      <c r="L336" s="26">
        <f>N336-K336</f>
        <v>0</v>
      </c>
      <c r="M336" s="30">
        <v>0</v>
      </c>
      <c r="N336" s="25">
        <v>8685600</v>
      </c>
      <c r="O336" s="243"/>
    </row>
    <row r="337" spans="1:15" ht="13.2" customHeight="1" x14ac:dyDescent="0.25">
      <c r="A337" s="7" t="s">
        <v>5214</v>
      </c>
      <c r="B337" s="19" t="s">
        <v>839</v>
      </c>
      <c r="C337" s="7" t="s">
        <v>997</v>
      </c>
      <c r="D337" s="19" t="s">
        <v>609</v>
      </c>
      <c r="E337" s="7" t="s">
        <v>998</v>
      </c>
      <c r="F337" s="22">
        <v>8685600</v>
      </c>
      <c r="G337" s="7" t="s">
        <v>865</v>
      </c>
      <c r="H337" s="1">
        <v>45330</v>
      </c>
      <c r="I337" s="1" t="s">
        <v>970</v>
      </c>
      <c r="J337" s="4">
        <v>100</v>
      </c>
      <c r="K337" s="25">
        <v>8685600</v>
      </c>
      <c r="L337" s="26">
        <f>N337-K337</f>
        <v>0</v>
      </c>
      <c r="M337" s="30">
        <v>0</v>
      </c>
      <c r="N337" s="25">
        <v>8685600</v>
      </c>
      <c r="O337" s="243"/>
    </row>
    <row r="338" spans="1:15" ht="13.2" customHeight="1" x14ac:dyDescent="0.25">
      <c r="A338" s="7" t="s">
        <v>5214</v>
      </c>
      <c r="B338" s="19" t="s">
        <v>875</v>
      </c>
      <c r="C338" s="7" t="s">
        <v>999</v>
      </c>
      <c r="D338" s="19" t="s">
        <v>609</v>
      </c>
      <c r="E338" s="7" t="s">
        <v>1000</v>
      </c>
      <c r="F338" s="22">
        <v>8685600</v>
      </c>
      <c r="G338" s="7" t="s">
        <v>878</v>
      </c>
      <c r="H338" s="1">
        <v>45330</v>
      </c>
      <c r="I338" s="1" t="s">
        <v>970</v>
      </c>
      <c r="J338" s="4">
        <v>100</v>
      </c>
      <c r="K338" s="25">
        <v>8685600</v>
      </c>
      <c r="L338" s="26">
        <f>N338-K338</f>
        <v>0</v>
      </c>
      <c r="M338" s="30">
        <v>0</v>
      </c>
      <c r="N338" s="25">
        <v>8685600</v>
      </c>
      <c r="O338" s="243"/>
    </row>
    <row r="339" spans="1:15" ht="13.2" customHeight="1" x14ac:dyDescent="0.25">
      <c r="A339" s="7" t="s">
        <v>5214</v>
      </c>
      <c r="B339" s="19" t="s">
        <v>847</v>
      </c>
      <c r="C339" s="7" t="s">
        <v>1001</v>
      </c>
      <c r="D339" s="19" t="s">
        <v>609</v>
      </c>
      <c r="E339" s="7" t="s">
        <v>1002</v>
      </c>
      <c r="F339" s="22">
        <v>8685600</v>
      </c>
      <c r="G339" s="7" t="s">
        <v>874</v>
      </c>
      <c r="H339" s="1">
        <v>45330</v>
      </c>
      <c r="I339" s="1" t="s">
        <v>970</v>
      </c>
      <c r="J339" s="4">
        <v>100</v>
      </c>
      <c r="K339" s="25">
        <v>8685600</v>
      </c>
      <c r="L339" s="26">
        <f>N339-K339</f>
        <v>0</v>
      </c>
      <c r="M339" s="30">
        <v>0</v>
      </c>
      <c r="N339" s="25">
        <v>8685600</v>
      </c>
      <c r="O339" s="243"/>
    </row>
    <row r="340" spans="1:15" ht="13.2" customHeight="1" x14ac:dyDescent="0.25">
      <c r="A340" s="7" t="s">
        <v>5214</v>
      </c>
      <c r="B340" s="19" t="s">
        <v>473</v>
      </c>
      <c r="C340" s="7" t="s">
        <v>557</v>
      </c>
      <c r="D340" s="19" t="s">
        <v>609</v>
      </c>
      <c r="E340" s="7" t="s">
        <v>558</v>
      </c>
      <c r="F340" s="25">
        <v>5790400</v>
      </c>
      <c r="G340" s="7" t="s">
        <v>1003</v>
      </c>
      <c r="H340" s="1">
        <v>45308</v>
      </c>
      <c r="I340" s="1" t="s">
        <v>1004</v>
      </c>
      <c r="J340" s="4">
        <v>100</v>
      </c>
      <c r="K340" s="25">
        <v>5790400</v>
      </c>
      <c r="L340" s="26">
        <f>N340-K340</f>
        <v>0</v>
      </c>
      <c r="M340" s="30">
        <v>0</v>
      </c>
      <c r="N340" s="25">
        <v>5790400</v>
      </c>
      <c r="O340" s="243"/>
    </row>
    <row r="341" spans="1:15" ht="13.2" customHeight="1" x14ac:dyDescent="0.25">
      <c r="A341" s="7" t="s">
        <v>5214</v>
      </c>
      <c r="B341" s="19" t="s">
        <v>1005</v>
      </c>
      <c r="C341" s="7" t="s">
        <v>1006</v>
      </c>
      <c r="D341" s="19" t="s">
        <v>609</v>
      </c>
      <c r="E341" s="7" t="s">
        <v>1007</v>
      </c>
      <c r="F341" s="25">
        <v>11776800</v>
      </c>
      <c r="G341" s="7" t="s">
        <v>1008</v>
      </c>
      <c r="H341" s="1">
        <v>45306</v>
      </c>
      <c r="I341" s="1" t="s">
        <v>858</v>
      </c>
      <c r="J341" s="4">
        <v>50</v>
      </c>
      <c r="K341" s="26">
        <v>23553600</v>
      </c>
      <c r="L341" s="26">
        <f>N341-K341</f>
        <v>23553600</v>
      </c>
      <c r="M341" s="30">
        <v>1</v>
      </c>
      <c r="N341" s="25">
        <v>47107200</v>
      </c>
      <c r="O341" s="243"/>
    </row>
    <row r="342" spans="1:15" ht="13.2" customHeight="1" x14ac:dyDescent="0.25">
      <c r="A342" s="7" t="s">
        <v>5214</v>
      </c>
      <c r="B342" s="19" t="s">
        <v>910</v>
      </c>
      <c r="C342" s="7" t="s">
        <v>1009</v>
      </c>
      <c r="D342" s="19" t="s">
        <v>609</v>
      </c>
      <c r="E342" s="7" t="s">
        <v>1010</v>
      </c>
      <c r="F342" s="22">
        <v>8685600</v>
      </c>
      <c r="G342" s="7" t="s">
        <v>1011</v>
      </c>
      <c r="H342" s="1">
        <v>45330</v>
      </c>
      <c r="I342" s="1" t="s">
        <v>794</v>
      </c>
      <c r="J342" s="4">
        <v>84</v>
      </c>
      <c r="K342" s="26">
        <v>14476000</v>
      </c>
      <c r="L342" s="26">
        <f>N342-K342</f>
        <v>2895200</v>
      </c>
      <c r="M342" s="30">
        <v>2</v>
      </c>
      <c r="N342" s="25">
        <v>17371200</v>
      </c>
      <c r="O342" s="243"/>
    </row>
    <row r="343" spans="1:15" ht="13.2" customHeight="1" x14ac:dyDescent="0.25">
      <c r="A343" s="7" t="s">
        <v>5214</v>
      </c>
      <c r="B343" s="19" t="s">
        <v>1012</v>
      </c>
      <c r="C343" s="7" t="s">
        <v>1013</v>
      </c>
      <c r="D343" s="19" t="s">
        <v>609</v>
      </c>
      <c r="E343" s="7" t="s">
        <v>1014</v>
      </c>
      <c r="F343" s="25">
        <v>23161600</v>
      </c>
      <c r="G343" s="7" t="s">
        <v>1015</v>
      </c>
      <c r="H343" s="1">
        <v>45415</v>
      </c>
      <c r="I343" s="1" t="s">
        <v>858</v>
      </c>
      <c r="J343" s="4">
        <v>25</v>
      </c>
      <c r="K343" s="26">
        <v>5790400</v>
      </c>
      <c r="L343" s="26">
        <f>N343-K343</f>
        <v>17371200</v>
      </c>
      <c r="M343" s="30">
        <v>0</v>
      </c>
      <c r="N343" s="25">
        <v>23161600</v>
      </c>
      <c r="O343" s="243"/>
    </row>
    <row r="344" spans="1:15" ht="13.2" customHeight="1" x14ac:dyDescent="0.25">
      <c r="A344" s="7" t="s">
        <v>5214</v>
      </c>
      <c r="B344" s="19" t="s">
        <v>1012</v>
      </c>
      <c r="C344" s="7" t="s">
        <v>1016</v>
      </c>
      <c r="D344" s="19" t="s">
        <v>609</v>
      </c>
      <c r="E344" s="7" t="s">
        <v>1017</v>
      </c>
      <c r="F344" s="25">
        <v>23161600</v>
      </c>
      <c r="G344" s="7" t="s">
        <v>1018</v>
      </c>
      <c r="H344" s="1">
        <v>45415</v>
      </c>
      <c r="I344" s="1" t="s">
        <v>858</v>
      </c>
      <c r="J344" s="4">
        <v>25</v>
      </c>
      <c r="K344" s="26">
        <v>5790400</v>
      </c>
      <c r="L344" s="26">
        <f>N344-K344</f>
        <v>17371200</v>
      </c>
      <c r="M344" s="30">
        <v>0</v>
      </c>
      <c r="N344" s="25">
        <v>23161600</v>
      </c>
      <c r="O344" s="243"/>
    </row>
    <row r="345" spans="1:15" ht="13.2" customHeight="1" x14ac:dyDescent="0.25">
      <c r="A345" s="7" t="s">
        <v>5214</v>
      </c>
      <c r="B345" s="19" t="s">
        <v>1019</v>
      </c>
      <c r="C345" s="7" t="s">
        <v>1020</v>
      </c>
      <c r="D345" s="19" t="s">
        <v>609</v>
      </c>
      <c r="E345" s="7" t="s">
        <v>1021</v>
      </c>
      <c r="F345" s="25">
        <v>30800000</v>
      </c>
      <c r="G345" s="7" t="s">
        <v>1022</v>
      </c>
      <c r="H345" s="1">
        <v>45422</v>
      </c>
      <c r="I345" s="1" t="s">
        <v>902</v>
      </c>
      <c r="J345" s="4">
        <v>50</v>
      </c>
      <c r="K345" s="26">
        <v>15400000</v>
      </c>
      <c r="L345" s="26">
        <f>N345-K345</f>
        <v>15400000</v>
      </c>
      <c r="M345" s="30">
        <v>0</v>
      </c>
      <c r="N345" s="25">
        <v>30800000</v>
      </c>
      <c r="O345" s="243"/>
    </row>
    <row r="346" spans="1:15" ht="13.2" customHeight="1" x14ac:dyDescent="0.25">
      <c r="A346" s="7" t="s">
        <v>5214</v>
      </c>
      <c r="B346" s="19" t="s">
        <v>1023</v>
      </c>
      <c r="C346" s="7" t="s">
        <v>1024</v>
      </c>
      <c r="D346" s="19" t="s">
        <v>609</v>
      </c>
      <c r="E346" s="7" t="s">
        <v>1025</v>
      </c>
      <c r="F346" s="25">
        <v>13641600</v>
      </c>
      <c r="G346" s="7" t="s">
        <v>1026</v>
      </c>
      <c r="H346" s="1">
        <v>45419</v>
      </c>
      <c r="I346" s="1" t="s">
        <v>794</v>
      </c>
      <c r="J346" s="4">
        <v>67</v>
      </c>
      <c r="K346" s="26">
        <v>9094400</v>
      </c>
      <c r="L346" s="26">
        <f>N346-K346</f>
        <v>4547200</v>
      </c>
      <c r="M346" s="30">
        <v>0</v>
      </c>
      <c r="N346" s="25">
        <v>13641600</v>
      </c>
      <c r="O346" s="243"/>
    </row>
    <row r="347" spans="1:15" ht="13.2" customHeight="1" x14ac:dyDescent="0.25">
      <c r="A347" s="7" t="s">
        <v>5214</v>
      </c>
      <c r="B347" s="19" t="s">
        <v>1027</v>
      </c>
      <c r="C347" s="7" t="s">
        <v>1028</v>
      </c>
      <c r="D347" s="19" t="s">
        <v>609</v>
      </c>
      <c r="E347" s="7" t="s">
        <v>1029</v>
      </c>
      <c r="F347" s="25">
        <v>11776800</v>
      </c>
      <c r="G347" s="7" t="s">
        <v>1030</v>
      </c>
      <c r="H347" s="1">
        <v>45419</v>
      </c>
      <c r="I347" s="1" t="s">
        <v>794</v>
      </c>
      <c r="J347" s="4">
        <v>67</v>
      </c>
      <c r="K347" s="26">
        <v>7851200</v>
      </c>
      <c r="L347" s="26">
        <f>N347-K347</f>
        <v>3925600</v>
      </c>
      <c r="M347" s="30">
        <v>0</v>
      </c>
      <c r="N347" s="25">
        <v>11776800</v>
      </c>
      <c r="O347" s="243"/>
    </row>
    <row r="348" spans="1:15" ht="13.2" customHeight="1" x14ac:dyDescent="0.25">
      <c r="A348" s="7" t="s">
        <v>5214</v>
      </c>
      <c r="B348" s="19" t="s">
        <v>1027</v>
      </c>
      <c r="C348" s="7" t="s">
        <v>1031</v>
      </c>
      <c r="D348" s="19" t="s">
        <v>609</v>
      </c>
      <c r="E348" s="7" t="s">
        <v>1032</v>
      </c>
      <c r="F348" s="25">
        <v>31404800</v>
      </c>
      <c r="G348" s="7" t="s">
        <v>1033</v>
      </c>
      <c r="H348" s="1">
        <v>45419</v>
      </c>
      <c r="I348" s="1" t="s">
        <v>858</v>
      </c>
      <c r="J348" s="4">
        <v>25</v>
      </c>
      <c r="K348" s="26">
        <v>7851200</v>
      </c>
      <c r="L348" s="26">
        <f>N348-K348</f>
        <v>23553600</v>
      </c>
      <c r="M348" s="30">
        <v>0</v>
      </c>
      <c r="N348" s="25">
        <v>31404800</v>
      </c>
      <c r="O348" s="243"/>
    </row>
    <row r="349" spans="1:15" ht="13.2" customHeight="1" x14ac:dyDescent="0.25">
      <c r="A349" s="7" t="s">
        <v>5214</v>
      </c>
      <c r="B349" s="19" t="s">
        <v>1027</v>
      </c>
      <c r="C349" s="7" t="s">
        <v>1034</v>
      </c>
      <c r="D349" s="19" t="s">
        <v>609</v>
      </c>
      <c r="E349" s="7" t="s">
        <v>1035</v>
      </c>
      <c r="F349" s="25">
        <v>27479200</v>
      </c>
      <c r="G349" s="7" t="s">
        <v>1036</v>
      </c>
      <c r="H349" s="1">
        <v>45457</v>
      </c>
      <c r="I349" s="1" t="s">
        <v>858</v>
      </c>
      <c r="J349" s="4">
        <v>12</v>
      </c>
      <c r="K349" s="26">
        <v>3925600</v>
      </c>
      <c r="L349" s="26">
        <f>N349-K349</f>
        <v>23553600</v>
      </c>
      <c r="M349" s="30">
        <v>0</v>
      </c>
      <c r="N349" s="25">
        <v>27479200</v>
      </c>
      <c r="O349" s="243"/>
    </row>
    <row r="350" spans="1:15" ht="13.2" customHeight="1" x14ac:dyDescent="0.25">
      <c r="A350" s="7" t="s">
        <v>5214</v>
      </c>
      <c r="B350" s="19" t="s">
        <v>1037</v>
      </c>
      <c r="C350" s="7" t="s">
        <v>1038</v>
      </c>
      <c r="D350" s="19" t="s">
        <v>609</v>
      </c>
      <c r="E350" s="7" t="s">
        <v>1039</v>
      </c>
      <c r="F350" s="25">
        <v>11776800</v>
      </c>
      <c r="G350" s="7" t="s">
        <v>1036</v>
      </c>
      <c r="H350" s="1">
        <v>45306</v>
      </c>
      <c r="I350" s="1" t="s">
        <v>959</v>
      </c>
      <c r="J350" s="4">
        <v>100</v>
      </c>
      <c r="K350" s="25">
        <v>19628000</v>
      </c>
      <c r="L350" s="26">
        <f>N350-K350</f>
        <v>0</v>
      </c>
      <c r="M350" s="30">
        <v>2</v>
      </c>
      <c r="N350" s="25">
        <v>19628000</v>
      </c>
      <c r="O350" s="243"/>
    </row>
    <row r="351" spans="1:15" ht="13.2" customHeight="1" x14ac:dyDescent="0.25">
      <c r="A351" s="7" t="s">
        <v>5214</v>
      </c>
      <c r="B351" s="19" t="s">
        <v>1040</v>
      </c>
      <c r="C351" s="7" t="s">
        <v>1041</v>
      </c>
      <c r="D351" s="19" t="s">
        <v>609</v>
      </c>
      <c r="E351" s="7" t="s">
        <v>1042</v>
      </c>
      <c r="F351" s="25">
        <v>9744000</v>
      </c>
      <c r="G351" s="7" t="s">
        <v>1043</v>
      </c>
      <c r="H351" s="1">
        <v>45365</v>
      </c>
      <c r="I351" s="1" t="s">
        <v>959</v>
      </c>
      <c r="J351" s="4">
        <v>100</v>
      </c>
      <c r="K351" s="25">
        <v>9744000</v>
      </c>
      <c r="L351" s="26">
        <f>N351-K351</f>
        <v>0</v>
      </c>
      <c r="M351" s="30">
        <v>0</v>
      </c>
      <c r="N351" s="25">
        <v>9744000</v>
      </c>
      <c r="O351" s="243"/>
    </row>
    <row r="352" spans="1:15" ht="13.2" customHeight="1" x14ac:dyDescent="0.25">
      <c r="A352" s="7" t="s">
        <v>5214</v>
      </c>
      <c r="B352" s="19" t="s">
        <v>1012</v>
      </c>
      <c r="C352" s="7" t="s">
        <v>1044</v>
      </c>
      <c r="D352" s="19" t="s">
        <v>609</v>
      </c>
      <c r="E352" s="7" t="s">
        <v>1045</v>
      </c>
      <c r="F352" s="22">
        <v>8685600</v>
      </c>
      <c r="G352" s="7" t="s">
        <v>1015</v>
      </c>
      <c r="H352" s="1">
        <v>45330</v>
      </c>
      <c r="I352" s="1" t="s">
        <v>970</v>
      </c>
      <c r="J352" s="4">
        <v>100</v>
      </c>
      <c r="K352" s="25">
        <v>8685600</v>
      </c>
      <c r="L352" s="26">
        <f>N352-K352</f>
        <v>0</v>
      </c>
      <c r="M352" s="30">
        <v>0</v>
      </c>
      <c r="N352" s="25">
        <v>8685600</v>
      </c>
      <c r="O352" s="243"/>
    </row>
    <row r="353" spans="1:15" ht="13.2" customHeight="1" x14ac:dyDescent="0.25">
      <c r="A353" s="7" t="s">
        <v>5214</v>
      </c>
      <c r="B353" s="19" t="s">
        <v>1012</v>
      </c>
      <c r="C353" s="7" t="s">
        <v>1046</v>
      </c>
      <c r="D353" s="19" t="s">
        <v>609</v>
      </c>
      <c r="E353" s="7" t="s">
        <v>1047</v>
      </c>
      <c r="F353" s="22">
        <v>8685600</v>
      </c>
      <c r="G353" s="7" t="s">
        <v>1018</v>
      </c>
      <c r="H353" s="1">
        <v>45330</v>
      </c>
      <c r="I353" s="1" t="s">
        <v>970</v>
      </c>
      <c r="J353" s="4">
        <v>100</v>
      </c>
      <c r="K353" s="25">
        <v>8685600</v>
      </c>
      <c r="L353" s="26">
        <f>N353-K353</f>
        <v>0</v>
      </c>
      <c r="M353" s="30">
        <v>0</v>
      </c>
      <c r="N353" s="25">
        <v>8685600</v>
      </c>
      <c r="O353" s="243"/>
    </row>
    <row r="354" spans="1:15" ht="13.2" customHeight="1" x14ac:dyDescent="0.25">
      <c r="A354" s="7" t="s">
        <v>5214</v>
      </c>
      <c r="B354" s="19" t="s">
        <v>795</v>
      </c>
      <c r="C354" s="7" t="s">
        <v>1048</v>
      </c>
      <c r="D354" s="19" t="s">
        <v>609</v>
      </c>
      <c r="E354" s="7" t="s">
        <v>1049</v>
      </c>
      <c r="F354" s="25">
        <v>13641600</v>
      </c>
      <c r="G354" s="7" t="s">
        <v>1050</v>
      </c>
      <c r="H354" s="1">
        <v>45306</v>
      </c>
      <c r="I354" s="1" t="s">
        <v>790</v>
      </c>
      <c r="J354" s="19">
        <v>67</v>
      </c>
      <c r="K354" s="26">
        <v>27283200</v>
      </c>
      <c r="L354" s="26">
        <f>N354-K354</f>
        <v>13641600</v>
      </c>
      <c r="M354" s="30">
        <v>2</v>
      </c>
      <c r="N354" s="25">
        <v>40924800</v>
      </c>
      <c r="O354" s="243"/>
    </row>
    <row r="355" spans="1:15" ht="13.2" customHeight="1" x14ac:dyDescent="0.25">
      <c r="A355" s="7" t="s">
        <v>5214</v>
      </c>
      <c r="B355" s="19" t="s">
        <v>473</v>
      </c>
      <c r="C355" s="7" t="s">
        <v>493</v>
      </c>
      <c r="D355" s="19" t="s">
        <v>609</v>
      </c>
      <c r="E355" s="7" t="s">
        <v>494</v>
      </c>
      <c r="F355" s="25">
        <v>11040960</v>
      </c>
      <c r="G355" s="7" t="s">
        <v>495</v>
      </c>
      <c r="H355" s="1">
        <v>45306</v>
      </c>
      <c r="I355" s="1" t="s">
        <v>790</v>
      </c>
      <c r="J355" s="19">
        <v>67</v>
      </c>
      <c r="K355" s="26">
        <v>22081920</v>
      </c>
      <c r="L355" s="26">
        <f>N355-K355</f>
        <v>11040960</v>
      </c>
      <c r="M355" s="30">
        <v>2</v>
      </c>
      <c r="N355" s="25">
        <v>33122880</v>
      </c>
      <c r="O355" s="243"/>
    </row>
    <row r="356" spans="1:15" ht="13.2" customHeight="1" x14ac:dyDescent="0.25">
      <c r="A356" s="7" t="s">
        <v>5214</v>
      </c>
      <c r="B356" s="19" t="s">
        <v>1051</v>
      </c>
      <c r="C356" s="7" t="s">
        <v>1052</v>
      </c>
      <c r="D356" s="19" t="s">
        <v>609</v>
      </c>
      <c r="E356" s="7" t="s">
        <v>1053</v>
      </c>
      <c r="F356" s="22">
        <v>11776800</v>
      </c>
      <c r="G356" s="7" t="s">
        <v>1054</v>
      </c>
      <c r="H356" s="1">
        <v>45320</v>
      </c>
      <c r="I356" s="1" t="s">
        <v>790</v>
      </c>
      <c r="J356" s="19">
        <v>67</v>
      </c>
      <c r="K356" s="26">
        <v>23553600</v>
      </c>
      <c r="L356" s="26">
        <f>N356-K356</f>
        <v>11776800</v>
      </c>
      <c r="M356" s="30">
        <v>2</v>
      </c>
      <c r="N356" s="25">
        <v>35330400</v>
      </c>
      <c r="O356" s="243"/>
    </row>
    <row r="357" spans="1:15" ht="13.2" customHeight="1" x14ac:dyDescent="0.25">
      <c r="A357" s="7" t="s">
        <v>5214</v>
      </c>
      <c r="B357" s="19" t="s">
        <v>1055</v>
      </c>
      <c r="C357" s="7" t="s">
        <v>1056</v>
      </c>
      <c r="D357" s="19" t="s">
        <v>609</v>
      </c>
      <c r="E357" s="7" t="s">
        <v>1057</v>
      </c>
      <c r="F357" s="25">
        <v>36377600</v>
      </c>
      <c r="G357" s="7" t="s">
        <v>1058</v>
      </c>
      <c r="H357" s="1">
        <v>45414</v>
      </c>
      <c r="I357" s="1" t="s">
        <v>858</v>
      </c>
      <c r="J357" s="19">
        <v>25</v>
      </c>
      <c r="K357" s="26">
        <v>9094400</v>
      </c>
      <c r="L357" s="26">
        <f>N357-K357</f>
        <v>27283200</v>
      </c>
      <c r="M357" s="30">
        <v>0</v>
      </c>
      <c r="N357" s="25">
        <v>36377600</v>
      </c>
      <c r="O357" s="243"/>
    </row>
    <row r="358" spans="1:15" ht="13.2" customHeight="1" x14ac:dyDescent="0.25">
      <c r="A358" s="7" t="s">
        <v>5214</v>
      </c>
      <c r="B358" s="19" t="s">
        <v>1055</v>
      </c>
      <c r="C358" s="7" t="s">
        <v>1059</v>
      </c>
      <c r="D358" s="19" t="s">
        <v>609</v>
      </c>
      <c r="E358" s="7" t="s">
        <v>1060</v>
      </c>
      <c r="F358" s="25">
        <v>36377600</v>
      </c>
      <c r="G358" s="7" t="s">
        <v>1061</v>
      </c>
      <c r="H358" s="1">
        <v>45414</v>
      </c>
      <c r="I358" s="1" t="s">
        <v>858</v>
      </c>
      <c r="J358" s="19">
        <v>25</v>
      </c>
      <c r="K358" s="26">
        <v>9094400</v>
      </c>
      <c r="L358" s="26">
        <f>N358-K358</f>
        <v>27283200</v>
      </c>
      <c r="M358" s="30">
        <v>0</v>
      </c>
      <c r="N358" s="25">
        <v>36377600</v>
      </c>
      <c r="O358" s="243"/>
    </row>
    <row r="359" spans="1:15" ht="13.2" customHeight="1" x14ac:dyDescent="0.25">
      <c r="A359" s="7" t="s">
        <v>5214</v>
      </c>
      <c r="B359" s="19" t="s">
        <v>1062</v>
      </c>
      <c r="C359" s="7" t="s">
        <v>1063</v>
      </c>
      <c r="D359" s="19" t="s">
        <v>609</v>
      </c>
      <c r="E359" s="7" t="s">
        <v>1064</v>
      </c>
      <c r="F359" s="25">
        <v>40768000</v>
      </c>
      <c r="G359" s="7" t="s">
        <v>1065</v>
      </c>
      <c r="H359" s="1">
        <v>45415</v>
      </c>
      <c r="I359" s="1" t="s">
        <v>858</v>
      </c>
      <c r="J359" s="19">
        <v>25</v>
      </c>
      <c r="K359" s="26">
        <v>10192000</v>
      </c>
      <c r="L359" s="26">
        <f>N359-K359</f>
        <v>30576000</v>
      </c>
      <c r="M359" s="30">
        <v>0</v>
      </c>
      <c r="N359" s="25">
        <v>40768000</v>
      </c>
      <c r="O359" s="243"/>
    </row>
    <row r="360" spans="1:15" ht="13.2" customHeight="1" x14ac:dyDescent="0.25">
      <c r="A360" s="7" t="s">
        <v>5214</v>
      </c>
      <c r="B360" s="19" t="s">
        <v>1066</v>
      </c>
      <c r="C360" s="7" t="s">
        <v>1067</v>
      </c>
      <c r="D360" s="19" t="s">
        <v>609</v>
      </c>
      <c r="E360" s="7" t="s">
        <v>1068</v>
      </c>
      <c r="F360" s="25">
        <v>40768000</v>
      </c>
      <c r="G360" s="7" t="s">
        <v>1069</v>
      </c>
      <c r="H360" s="1">
        <v>45414</v>
      </c>
      <c r="I360" s="1" t="s">
        <v>858</v>
      </c>
      <c r="J360" s="19">
        <v>25</v>
      </c>
      <c r="K360" s="26">
        <v>10192000</v>
      </c>
      <c r="L360" s="26">
        <f>N360-K360</f>
        <v>30576000</v>
      </c>
      <c r="M360" s="30">
        <v>0</v>
      </c>
      <c r="N360" s="25">
        <v>40768000</v>
      </c>
      <c r="O360" s="243"/>
    </row>
    <row r="361" spans="1:15" ht="13.2" customHeight="1" x14ac:dyDescent="0.25">
      <c r="A361" s="7" t="s">
        <v>5214</v>
      </c>
      <c r="B361" s="19" t="s">
        <v>1055</v>
      </c>
      <c r="C361" s="7" t="s">
        <v>1070</v>
      </c>
      <c r="D361" s="19" t="s">
        <v>609</v>
      </c>
      <c r="E361" s="7" t="s">
        <v>1071</v>
      </c>
      <c r="F361" s="22">
        <v>9094400</v>
      </c>
      <c r="G361" s="7" t="s">
        <v>1061</v>
      </c>
      <c r="H361" s="1">
        <v>45308</v>
      </c>
      <c r="I361" s="1" t="s">
        <v>970</v>
      </c>
      <c r="J361" s="19">
        <v>100</v>
      </c>
      <c r="K361" s="25">
        <v>18188800</v>
      </c>
      <c r="L361" s="26">
        <f>N361-K361</f>
        <v>0</v>
      </c>
      <c r="M361" s="30">
        <v>2</v>
      </c>
      <c r="N361" s="25">
        <v>18188800</v>
      </c>
      <c r="O361" s="243"/>
    </row>
    <row r="362" spans="1:15" ht="13.2" customHeight="1" x14ac:dyDescent="0.25">
      <c r="A362" s="7" t="s">
        <v>5214</v>
      </c>
      <c r="B362" s="19" t="s">
        <v>1055</v>
      </c>
      <c r="C362" s="7" t="s">
        <v>1072</v>
      </c>
      <c r="D362" s="19" t="s">
        <v>609</v>
      </c>
      <c r="E362" s="7" t="s">
        <v>1073</v>
      </c>
      <c r="F362" s="25">
        <v>13641600</v>
      </c>
      <c r="G362" s="7" t="s">
        <v>1058</v>
      </c>
      <c r="H362" s="1">
        <v>45306</v>
      </c>
      <c r="I362" s="1" t="s">
        <v>970</v>
      </c>
      <c r="J362" s="19">
        <v>100</v>
      </c>
      <c r="K362" s="25">
        <v>18188800</v>
      </c>
      <c r="L362" s="26">
        <f>N362-K362</f>
        <v>0</v>
      </c>
      <c r="M362" s="30">
        <v>1</v>
      </c>
      <c r="N362" s="25">
        <v>18188800</v>
      </c>
      <c r="O362" s="243"/>
    </row>
    <row r="363" spans="1:15" ht="13.2" customHeight="1" x14ac:dyDescent="0.25">
      <c r="A363" s="7" t="s">
        <v>5214</v>
      </c>
      <c r="B363" s="19" t="s">
        <v>1062</v>
      </c>
      <c r="C363" s="7" t="s">
        <v>1074</v>
      </c>
      <c r="D363" s="19" t="s">
        <v>609</v>
      </c>
      <c r="E363" s="7" t="s">
        <v>1075</v>
      </c>
      <c r="F363" s="22">
        <v>15288000</v>
      </c>
      <c r="G363" s="7" t="s">
        <v>1065</v>
      </c>
      <c r="H363" s="1">
        <v>45330</v>
      </c>
      <c r="I363" s="1" t="s">
        <v>970</v>
      </c>
      <c r="J363" s="19">
        <v>100</v>
      </c>
      <c r="K363" s="25">
        <v>15288000</v>
      </c>
      <c r="L363" s="26">
        <f>N363-K363</f>
        <v>0</v>
      </c>
      <c r="M363" s="30">
        <v>0</v>
      </c>
      <c r="N363" s="25">
        <v>15288000</v>
      </c>
      <c r="O363" s="243"/>
    </row>
    <row r="364" spans="1:15" ht="13.2" customHeight="1" x14ac:dyDescent="0.25">
      <c r="A364" s="7" t="s">
        <v>5214</v>
      </c>
      <c r="B364" s="19" t="s">
        <v>1066</v>
      </c>
      <c r="C364" s="7" t="s">
        <v>1076</v>
      </c>
      <c r="D364" s="19" t="s">
        <v>609</v>
      </c>
      <c r="E364" s="7" t="s">
        <v>1077</v>
      </c>
      <c r="F364" s="22">
        <v>15288000</v>
      </c>
      <c r="G364" s="7" t="s">
        <v>1069</v>
      </c>
      <c r="H364" s="1">
        <v>45342</v>
      </c>
      <c r="I364" s="1" t="s">
        <v>970</v>
      </c>
      <c r="J364" s="19">
        <v>100</v>
      </c>
      <c r="K364" s="25">
        <v>15288000</v>
      </c>
      <c r="L364" s="26">
        <f>N364-K364</f>
        <v>0</v>
      </c>
      <c r="M364" s="30">
        <v>0</v>
      </c>
      <c r="N364" s="25">
        <v>15288000</v>
      </c>
      <c r="O364" s="243"/>
    </row>
    <row r="365" spans="1:15" ht="13.2" customHeight="1" x14ac:dyDescent="0.25">
      <c r="A365" s="7" t="s">
        <v>5214</v>
      </c>
      <c r="B365" s="19" t="s">
        <v>1078</v>
      </c>
      <c r="C365" s="7" t="s">
        <v>1079</v>
      </c>
      <c r="D365" s="19" t="s">
        <v>15</v>
      </c>
      <c r="E365" s="7" t="s">
        <v>1080</v>
      </c>
      <c r="F365" s="26">
        <v>12881120</v>
      </c>
      <c r="G365" s="7" t="s">
        <v>1081</v>
      </c>
      <c r="H365" s="1">
        <v>45292</v>
      </c>
      <c r="I365" s="1">
        <v>45474</v>
      </c>
      <c r="J365" s="31">
        <v>0.84615384615384615</v>
      </c>
      <c r="K365" s="26">
        <v>20241760</v>
      </c>
      <c r="L365" s="26">
        <f>(F365+N365)-K365</f>
        <v>3680320</v>
      </c>
      <c r="M365" s="32">
        <v>1</v>
      </c>
      <c r="N365" s="26">
        <v>11040960</v>
      </c>
      <c r="O365" s="243"/>
    </row>
    <row r="366" spans="1:15" ht="13.2" customHeight="1" x14ac:dyDescent="0.25">
      <c r="A366" s="7" t="s">
        <v>5214</v>
      </c>
      <c r="B366" s="19" t="s">
        <v>1078</v>
      </c>
      <c r="C366" s="7" t="s">
        <v>1082</v>
      </c>
      <c r="D366" s="19" t="s">
        <v>15</v>
      </c>
      <c r="E366" s="7" t="s">
        <v>1083</v>
      </c>
      <c r="F366" s="26">
        <v>10133200</v>
      </c>
      <c r="G366" s="7" t="s">
        <v>1084</v>
      </c>
      <c r="H366" s="1">
        <v>45292</v>
      </c>
      <c r="I366" s="1">
        <v>45474</v>
      </c>
      <c r="J366" s="31">
        <v>0.84615384615384615</v>
      </c>
      <c r="K366" s="26">
        <v>15923600</v>
      </c>
      <c r="L366" s="26">
        <f>(F366+N366)-K366</f>
        <v>2895200</v>
      </c>
      <c r="M366" s="32">
        <v>1</v>
      </c>
      <c r="N366" s="26">
        <v>8685600</v>
      </c>
      <c r="O366" s="243"/>
    </row>
    <row r="367" spans="1:15" ht="13.2" customHeight="1" x14ac:dyDescent="0.25">
      <c r="A367" s="7" t="s">
        <v>5214</v>
      </c>
      <c r="B367" s="19" t="s">
        <v>1078</v>
      </c>
      <c r="C367" s="7" t="s">
        <v>1085</v>
      </c>
      <c r="D367" s="19" t="s">
        <v>15</v>
      </c>
      <c r="E367" s="7" t="s">
        <v>1086</v>
      </c>
      <c r="F367" s="26">
        <v>10133200</v>
      </c>
      <c r="G367" s="7" t="s">
        <v>1087</v>
      </c>
      <c r="H367" s="1">
        <v>45292</v>
      </c>
      <c r="I367" s="1">
        <v>45474</v>
      </c>
      <c r="J367" s="31">
        <v>0.84615384615384615</v>
      </c>
      <c r="K367" s="26">
        <v>15923600</v>
      </c>
      <c r="L367" s="26">
        <f>(F367+N367)-K367</f>
        <v>2895200</v>
      </c>
      <c r="M367" s="32">
        <v>1</v>
      </c>
      <c r="N367" s="26">
        <v>8685600</v>
      </c>
      <c r="O367" s="243"/>
    </row>
    <row r="368" spans="1:15" ht="13.2" customHeight="1" x14ac:dyDescent="0.25">
      <c r="A368" s="7" t="s">
        <v>5214</v>
      </c>
      <c r="B368" s="19" t="s">
        <v>1078</v>
      </c>
      <c r="C368" s="7" t="s">
        <v>1088</v>
      </c>
      <c r="D368" s="19" t="s">
        <v>15</v>
      </c>
      <c r="E368" s="7" t="s">
        <v>1089</v>
      </c>
      <c r="F368" s="26">
        <v>10133200</v>
      </c>
      <c r="G368" s="7" t="s">
        <v>1090</v>
      </c>
      <c r="H368" s="1">
        <v>45292</v>
      </c>
      <c r="I368" s="1">
        <v>45474</v>
      </c>
      <c r="J368" s="31">
        <v>0.84615384615384615</v>
      </c>
      <c r="K368" s="26">
        <v>15923600</v>
      </c>
      <c r="L368" s="26">
        <f>(F368+N368)-K368</f>
        <v>2895200</v>
      </c>
      <c r="M368" s="32">
        <v>1</v>
      </c>
      <c r="N368" s="26">
        <v>8685600</v>
      </c>
      <c r="O368" s="243"/>
    </row>
    <row r="369" spans="1:15" ht="13.2" customHeight="1" x14ac:dyDescent="0.25">
      <c r="A369" s="7" t="s">
        <v>5214</v>
      </c>
      <c r="B369" s="19" t="s">
        <v>1078</v>
      </c>
      <c r="C369" s="7" t="s">
        <v>1091</v>
      </c>
      <c r="D369" s="19" t="s">
        <v>15</v>
      </c>
      <c r="E369" s="7" t="s">
        <v>1092</v>
      </c>
      <c r="F369" s="26">
        <v>10133200</v>
      </c>
      <c r="G369" s="7" t="s">
        <v>1093</v>
      </c>
      <c r="H369" s="1">
        <v>45292</v>
      </c>
      <c r="I369" s="1">
        <v>45474</v>
      </c>
      <c r="J369" s="31">
        <v>0.84615384615384615</v>
      </c>
      <c r="K369" s="26">
        <v>15923600</v>
      </c>
      <c r="L369" s="26">
        <f>(F369+N369)-K369</f>
        <v>2895200</v>
      </c>
      <c r="M369" s="32">
        <v>1</v>
      </c>
      <c r="N369" s="26">
        <v>8685600</v>
      </c>
      <c r="O369" s="243"/>
    </row>
    <row r="370" spans="1:15" ht="13.2" customHeight="1" x14ac:dyDescent="0.25">
      <c r="A370" s="7" t="s">
        <v>5214</v>
      </c>
      <c r="B370" s="19" t="s">
        <v>1078</v>
      </c>
      <c r="C370" s="7" t="s">
        <v>1094</v>
      </c>
      <c r="D370" s="19" t="s">
        <v>15</v>
      </c>
      <c r="E370" s="7" t="s">
        <v>1095</v>
      </c>
      <c r="F370" s="26">
        <v>10133200</v>
      </c>
      <c r="G370" s="7" t="s">
        <v>1096</v>
      </c>
      <c r="H370" s="1">
        <v>45292</v>
      </c>
      <c r="I370" s="1">
        <v>45474</v>
      </c>
      <c r="J370" s="31">
        <v>0.84615384615384615</v>
      </c>
      <c r="K370" s="26">
        <v>15923600</v>
      </c>
      <c r="L370" s="26">
        <f>(F370+N370)-K370</f>
        <v>2895200</v>
      </c>
      <c r="M370" s="32">
        <v>1</v>
      </c>
      <c r="N370" s="26">
        <v>8685600</v>
      </c>
      <c r="O370" s="243"/>
    </row>
    <row r="371" spans="1:15" ht="13.2" customHeight="1" x14ac:dyDescent="0.25">
      <c r="A371" s="7" t="s">
        <v>5214</v>
      </c>
      <c r="B371" s="19" t="s">
        <v>1078</v>
      </c>
      <c r="C371" s="7" t="s">
        <v>1097</v>
      </c>
      <c r="D371" s="19" t="s">
        <v>15</v>
      </c>
      <c r="E371" s="7" t="s">
        <v>1098</v>
      </c>
      <c r="F371" s="26">
        <v>10133200</v>
      </c>
      <c r="G371" s="7" t="s">
        <v>1099</v>
      </c>
      <c r="H371" s="1">
        <v>45292</v>
      </c>
      <c r="I371" s="1">
        <v>45474</v>
      </c>
      <c r="J371" s="31">
        <v>0.84615384615384615</v>
      </c>
      <c r="K371" s="26">
        <v>15923600</v>
      </c>
      <c r="L371" s="26">
        <f>(F371+N371)-K371</f>
        <v>2895200</v>
      </c>
      <c r="M371" s="32">
        <v>1</v>
      </c>
      <c r="N371" s="26">
        <v>8685600</v>
      </c>
      <c r="O371" s="243"/>
    </row>
    <row r="372" spans="1:15" ht="13.2" customHeight="1" x14ac:dyDescent="0.25">
      <c r="A372" s="7" t="s">
        <v>5214</v>
      </c>
      <c r="B372" s="19" t="s">
        <v>1078</v>
      </c>
      <c r="C372" s="7" t="s">
        <v>1100</v>
      </c>
      <c r="D372" s="19" t="s">
        <v>15</v>
      </c>
      <c r="E372" s="7" t="s">
        <v>1101</v>
      </c>
      <c r="F372" s="26">
        <v>12881120</v>
      </c>
      <c r="G372" s="7" t="s">
        <v>1102</v>
      </c>
      <c r="H372" s="1">
        <v>45292</v>
      </c>
      <c r="I372" s="1">
        <v>45474</v>
      </c>
      <c r="J372" s="31">
        <v>0.84615384615384615</v>
      </c>
      <c r="K372" s="26">
        <v>20241760</v>
      </c>
      <c r="L372" s="26">
        <f>(F372+N372)-K372</f>
        <v>3680320</v>
      </c>
      <c r="M372" s="32">
        <v>1</v>
      </c>
      <c r="N372" s="26">
        <v>11040960</v>
      </c>
      <c r="O372" s="243"/>
    </row>
    <row r="373" spans="1:15" ht="13.2" customHeight="1" x14ac:dyDescent="0.25">
      <c r="A373" s="7" t="s">
        <v>5214</v>
      </c>
      <c r="B373" s="19" t="s">
        <v>1078</v>
      </c>
      <c r="C373" s="7" t="s">
        <v>1103</v>
      </c>
      <c r="D373" s="19" t="s">
        <v>15</v>
      </c>
      <c r="E373" s="7" t="s">
        <v>1104</v>
      </c>
      <c r="F373" s="26">
        <v>10133200</v>
      </c>
      <c r="G373" s="7" t="s">
        <v>1105</v>
      </c>
      <c r="H373" s="1">
        <v>45292</v>
      </c>
      <c r="I373" s="1">
        <v>45474</v>
      </c>
      <c r="J373" s="31">
        <v>0.84615384615384615</v>
      </c>
      <c r="K373" s="26">
        <v>15923600</v>
      </c>
      <c r="L373" s="26">
        <f>(F373+N373)-K373</f>
        <v>2895200</v>
      </c>
      <c r="M373" s="32">
        <v>1</v>
      </c>
      <c r="N373" s="26">
        <v>8685600</v>
      </c>
      <c r="O373" s="243"/>
    </row>
    <row r="374" spans="1:15" ht="13.2" customHeight="1" x14ac:dyDescent="0.25">
      <c r="A374" s="7" t="s">
        <v>5214</v>
      </c>
      <c r="B374" s="19" t="s">
        <v>1078</v>
      </c>
      <c r="C374" s="7" t="s">
        <v>1106</v>
      </c>
      <c r="D374" s="19" t="s">
        <v>15</v>
      </c>
      <c r="E374" s="7" t="s">
        <v>1107</v>
      </c>
      <c r="F374" s="26">
        <v>10133200</v>
      </c>
      <c r="G374" s="7" t="s">
        <v>1108</v>
      </c>
      <c r="H374" s="1">
        <v>45292</v>
      </c>
      <c r="I374" s="1">
        <v>45474</v>
      </c>
      <c r="J374" s="31">
        <v>0.84615384615384615</v>
      </c>
      <c r="K374" s="26">
        <v>15923600</v>
      </c>
      <c r="L374" s="26">
        <f>(F374+N374)-K374</f>
        <v>2895200</v>
      </c>
      <c r="M374" s="32">
        <v>1</v>
      </c>
      <c r="N374" s="26">
        <v>8685600</v>
      </c>
      <c r="O374" s="243"/>
    </row>
    <row r="375" spans="1:15" ht="13.2" customHeight="1" x14ac:dyDescent="0.25">
      <c r="A375" s="7" t="s">
        <v>5214</v>
      </c>
      <c r="B375" s="19" t="s">
        <v>1078</v>
      </c>
      <c r="C375" s="7" t="s">
        <v>1109</v>
      </c>
      <c r="D375" s="19" t="s">
        <v>15</v>
      </c>
      <c r="E375" s="7" t="s">
        <v>1110</v>
      </c>
      <c r="F375" s="26">
        <v>10133200</v>
      </c>
      <c r="G375" s="7" t="s">
        <v>1111</v>
      </c>
      <c r="H375" s="1">
        <v>45292</v>
      </c>
      <c r="I375" s="1">
        <v>45474</v>
      </c>
      <c r="J375" s="31">
        <v>0.84615384615384615</v>
      </c>
      <c r="K375" s="26">
        <v>15923600</v>
      </c>
      <c r="L375" s="26">
        <f>(F375+N375)-K375</f>
        <v>2895200</v>
      </c>
      <c r="M375" s="32">
        <v>1</v>
      </c>
      <c r="N375" s="26">
        <v>8685600</v>
      </c>
      <c r="O375" s="243"/>
    </row>
    <row r="376" spans="1:15" ht="13.2" customHeight="1" x14ac:dyDescent="0.25">
      <c r="A376" s="7" t="s">
        <v>5214</v>
      </c>
      <c r="B376" s="19" t="s">
        <v>1078</v>
      </c>
      <c r="C376" s="7" t="s">
        <v>1112</v>
      </c>
      <c r="D376" s="19" t="s">
        <v>15</v>
      </c>
      <c r="E376" s="7" t="s">
        <v>1113</v>
      </c>
      <c r="F376" s="26">
        <v>10133200</v>
      </c>
      <c r="G376" s="7" t="s">
        <v>1114</v>
      </c>
      <c r="H376" s="1">
        <v>45292</v>
      </c>
      <c r="I376" s="1">
        <v>45474</v>
      </c>
      <c r="J376" s="31">
        <v>0.84615384615384615</v>
      </c>
      <c r="K376" s="26">
        <v>15923600</v>
      </c>
      <c r="L376" s="26">
        <f>(F376+N376)-K376</f>
        <v>2895200</v>
      </c>
      <c r="M376" s="32">
        <v>1</v>
      </c>
      <c r="N376" s="26">
        <v>8685600</v>
      </c>
      <c r="O376" s="243"/>
    </row>
    <row r="377" spans="1:15" ht="13.2" customHeight="1" x14ac:dyDescent="0.25">
      <c r="A377" s="7" t="s">
        <v>5214</v>
      </c>
      <c r="B377" s="19" t="s">
        <v>1078</v>
      </c>
      <c r="C377" s="7" t="s">
        <v>1115</v>
      </c>
      <c r="D377" s="19" t="s">
        <v>15</v>
      </c>
      <c r="E377" s="7" t="s">
        <v>1116</v>
      </c>
      <c r="F377" s="26">
        <v>10133200</v>
      </c>
      <c r="G377" s="7" t="s">
        <v>1117</v>
      </c>
      <c r="H377" s="1">
        <v>45292</v>
      </c>
      <c r="I377" s="1">
        <v>45474</v>
      </c>
      <c r="J377" s="31">
        <v>0.84615384615384615</v>
      </c>
      <c r="K377" s="26">
        <v>15923600</v>
      </c>
      <c r="L377" s="26">
        <f>(F377+N377)-K377</f>
        <v>2895200</v>
      </c>
      <c r="M377" s="32">
        <v>1</v>
      </c>
      <c r="N377" s="26">
        <v>8685600</v>
      </c>
      <c r="O377" s="243"/>
    </row>
    <row r="378" spans="1:15" ht="13.2" customHeight="1" x14ac:dyDescent="0.25">
      <c r="A378" s="7" t="s">
        <v>5214</v>
      </c>
      <c r="B378" s="19" t="s">
        <v>1078</v>
      </c>
      <c r="C378" s="7" t="s">
        <v>1118</v>
      </c>
      <c r="D378" s="19" t="s">
        <v>15</v>
      </c>
      <c r="E378" s="7" t="s">
        <v>1119</v>
      </c>
      <c r="F378" s="26">
        <v>10133200</v>
      </c>
      <c r="G378" s="7" t="s">
        <v>1120</v>
      </c>
      <c r="H378" s="1">
        <v>45292</v>
      </c>
      <c r="I378" s="1">
        <v>45474</v>
      </c>
      <c r="J378" s="31">
        <v>0.84615384615384615</v>
      </c>
      <c r="K378" s="26">
        <v>15923600</v>
      </c>
      <c r="L378" s="26">
        <f>(F378+N378)-K378</f>
        <v>2895200</v>
      </c>
      <c r="M378" s="32">
        <v>1</v>
      </c>
      <c r="N378" s="26">
        <v>8685600</v>
      </c>
      <c r="O378" s="243"/>
    </row>
    <row r="379" spans="1:15" ht="13.2" customHeight="1" x14ac:dyDescent="0.25">
      <c r="A379" s="7" t="s">
        <v>5214</v>
      </c>
      <c r="B379" s="19" t="s">
        <v>1078</v>
      </c>
      <c r="C379" s="7" t="s">
        <v>1121</v>
      </c>
      <c r="D379" s="19" t="s">
        <v>15</v>
      </c>
      <c r="E379" s="7" t="s">
        <v>1122</v>
      </c>
      <c r="F379" s="26">
        <v>10133200</v>
      </c>
      <c r="G379" s="7" t="s">
        <v>1123</v>
      </c>
      <c r="H379" s="1">
        <v>45292</v>
      </c>
      <c r="I379" s="1" t="s">
        <v>1124</v>
      </c>
      <c r="J379" s="31">
        <v>0.42857142857142855</v>
      </c>
      <c r="K379" s="26">
        <v>4342800</v>
      </c>
      <c r="L379" s="26">
        <f>(F379+N379)-K379</f>
        <v>5790400</v>
      </c>
      <c r="M379" s="32">
        <v>0</v>
      </c>
      <c r="N379" s="26">
        <v>0</v>
      </c>
      <c r="O379" s="243"/>
    </row>
    <row r="380" spans="1:15" ht="13.2" customHeight="1" x14ac:dyDescent="0.25">
      <c r="A380" s="7" t="s">
        <v>5214</v>
      </c>
      <c r="B380" s="19" t="s">
        <v>1078</v>
      </c>
      <c r="C380" s="7" t="s">
        <v>1125</v>
      </c>
      <c r="D380" s="19" t="s">
        <v>15</v>
      </c>
      <c r="E380" s="7" t="s">
        <v>1126</v>
      </c>
      <c r="F380" s="26">
        <v>10133200</v>
      </c>
      <c r="G380" s="7" t="s">
        <v>1127</v>
      </c>
      <c r="H380" s="1">
        <v>45292</v>
      </c>
      <c r="I380" s="1">
        <v>45474</v>
      </c>
      <c r="J380" s="31">
        <v>0.84615384615384615</v>
      </c>
      <c r="K380" s="26">
        <v>15923600</v>
      </c>
      <c r="L380" s="26">
        <f>(F380+N380)-K380</f>
        <v>2895200</v>
      </c>
      <c r="M380" s="32">
        <v>1</v>
      </c>
      <c r="N380" s="26">
        <v>8685600</v>
      </c>
      <c r="O380" s="243"/>
    </row>
    <row r="381" spans="1:15" ht="13.2" customHeight="1" x14ac:dyDescent="0.25">
      <c r="A381" s="7" t="s">
        <v>5214</v>
      </c>
      <c r="B381" s="19" t="s">
        <v>1078</v>
      </c>
      <c r="C381" s="7" t="s">
        <v>1128</v>
      </c>
      <c r="D381" s="19" t="s">
        <v>15</v>
      </c>
      <c r="E381" s="7" t="s">
        <v>1129</v>
      </c>
      <c r="F381" s="26">
        <v>10133200</v>
      </c>
      <c r="G381" s="7" t="s">
        <v>1130</v>
      </c>
      <c r="H381" s="1">
        <v>45292</v>
      </c>
      <c r="I381" s="1">
        <v>45474</v>
      </c>
      <c r="J381" s="31">
        <v>0.84615384615384615</v>
      </c>
      <c r="K381" s="26">
        <v>15923600</v>
      </c>
      <c r="L381" s="26">
        <f>(F381+N381)-K381</f>
        <v>2895200</v>
      </c>
      <c r="M381" s="32">
        <v>1</v>
      </c>
      <c r="N381" s="26">
        <v>8685600</v>
      </c>
      <c r="O381" s="243"/>
    </row>
    <row r="382" spans="1:15" ht="13.2" customHeight="1" x14ac:dyDescent="0.25">
      <c r="A382" s="7" t="s">
        <v>5214</v>
      </c>
      <c r="B382" s="19" t="s">
        <v>1078</v>
      </c>
      <c r="C382" s="7" t="s">
        <v>1131</v>
      </c>
      <c r="D382" s="19" t="s">
        <v>15</v>
      </c>
      <c r="E382" s="7" t="s">
        <v>1132</v>
      </c>
      <c r="F382" s="26">
        <v>12881120</v>
      </c>
      <c r="G382" s="7" t="s">
        <v>1133</v>
      </c>
      <c r="H382" s="1">
        <v>45292</v>
      </c>
      <c r="I382" s="1">
        <v>45474</v>
      </c>
      <c r="J382" s="31">
        <v>0.84615384615384615</v>
      </c>
      <c r="K382" s="26">
        <v>20241760</v>
      </c>
      <c r="L382" s="26">
        <f>(F382+N382)-K382</f>
        <v>3680320</v>
      </c>
      <c r="M382" s="32">
        <v>1</v>
      </c>
      <c r="N382" s="26">
        <v>11040960</v>
      </c>
      <c r="O382" s="243"/>
    </row>
    <row r="383" spans="1:15" ht="13.2" customHeight="1" x14ac:dyDescent="0.25">
      <c r="A383" s="7" t="s">
        <v>5214</v>
      </c>
      <c r="B383" s="19" t="s">
        <v>1078</v>
      </c>
      <c r="C383" s="7" t="s">
        <v>1134</v>
      </c>
      <c r="D383" s="19" t="s">
        <v>15</v>
      </c>
      <c r="E383" s="7" t="s">
        <v>1135</v>
      </c>
      <c r="F383" s="26">
        <v>10133200</v>
      </c>
      <c r="G383" s="7" t="s">
        <v>1136</v>
      </c>
      <c r="H383" s="1">
        <v>45292</v>
      </c>
      <c r="I383" s="1">
        <v>45474</v>
      </c>
      <c r="J383" s="31">
        <v>0.84615384615384615</v>
      </c>
      <c r="K383" s="26">
        <v>15923600</v>
      </c>
      <c r="L383" s="26">
        <f>(F383+N383)-K383</f>
        <v>2895200</v>
      </c>
      <c r="M383" s="32">
        <v>1</v>
      </c>
      <c r="N383" s="26">
        <v>8685600</v>
      </c>
      <c r="O383" s="243"/>
    </row>
    <row r="384" spans="1:15" ht="13.2" customHeight="1" x14ac:dyDescent="0.25">
      <c r="A384" s="7" t="s">
        <v>5214</v>
      </c>
      <c r="B384" s="19" t="s">
        <v>1078</v>
      </c>
      <c r="C384" s="7" t="s">
        <v>1137</v>
      </c>
      <c r="D384" s="19" t="s">
        <v>15</v>
      </c>
      <c r="E384" s="7" t="s">
        <v>1138</v>
      </c>
      <c r="F384" s="26">
        <v>12881120</v>
      </c>
      <c r="G384" s="7" t="s">
        <v>1139</v>
      </c>
      <c r="H384" s="1">
        <v>45292</v>
      </c>
      <c r="I384" s="1">
        <v>45474</v>
      </c>
      <c r="J384" s="31">
        <v>0.84615384615384615</v>
      </c>
      <c r="K384" s="26">
        <v>20241760</v>
      </c>
      <c r="L384" s="26">
        <f>(F384+N384)-K384</f>
        <v>3680320</v>
      </c>
      <c r="M384" s="32">
        <v>1</v>
      </c>
      <c r="N384" s="26">
        <v>11040960</v>
      </c>
      <c r="O384" s="243"/>
    </row>
    <row r="385" spans="1:15" ht="13.2" customHeight="1" x14ac:dyDescent="0.25">
      <c r="A385" s="7" t="s">
        <v>5214</v>
      </c>
      <c r="B385" s="19" t="s">
        <v>1078</v>
      </c>
      <c r="C385" s="7" t="s">
        <v>1140</v>
      </c>
      <c r="D385" s="19" t="s">
        <v>15</v>
      </c>
      <c r="E385" s="7" t="s">
        <v>1141</v>
      </c>
      <c r="F385" s="26">
        <v>10133200</v>
      </c>
      <c r="G385" s="7" t="s">
        <v>1142</v>
      </c>
      <c r="H385" s="1">
        <v>45292</v>
      </c>
      <c r="I385" s="1">
        <v>45474</v>
      </c>
      <c r="J385" s="31">
        <v>0.84615384615384615</v>
      </c>
      <c r="K385" s="26">
        <v>15923600</v>
      </c>
      <c r="L385" s="26">
        <f>(F385+N385)-K385</f>
        <v>2895200</v>
      </c>
      <c r="M385" s="32">
        <v>1</v>
      </c>
      <c r="N385" s="26">
        <v>8685600</v>
      </c>
      <c r="O385" s="243"/>
    </row>
    <row r="386" spans="1:15" ht="13.2" customHeight="1" x14ac:dyDescent="0.25">
      <c r="A386" s="7" t="s">
        <v>5214</v>
      </c>
      <c r="B386" s="19" t="s">
        <v>1078</v>
      </c>
      <c r="C386" s="7" t="s">
        <v>1143</v>
      </c>
      <c r="D386" s="19" t="s">
        <v>15</v>
      </c>
      <c r="E386" s="7" t="s">
        <v>1144</v>
      </c>
      <c r="F386" s="26">
        <v>10133200</v>
      </c>
      <c r="G386" s="7" t="s">
        <v>1145</v>
      </c>
      <c r="H386" s="1">
        <v>45292</v>
      </c>
      <c r="I386" s="1">
        <v>45474</v>
      </c>
      <c r="J386" s="31">
        <v>0.84615384615384615</v>
      </c>
      <c r="K386" s="26">
        <v>15923600</v>
      </c>
      <c r="L386" s="26">
        <f>(F386+N386)-K386</f>
        <v>2895200</v>
      </c>
      <c r="M386" s="32">
        <v>1</v>
      </c>
      <c r="N386" s="26">
        <v>8685600</v>
      </c>
      <c r="O386" s="243"/>
    </row>
    <row r="387" spans="1:15" ht="13.2" customHeight="1" x14ac:dyDescent="0.25">
      <c r="A387" s="7" t="s">
        <v>5214</v>
      </c>
      <c r="B387" s="19" t="s">
        <v>1078</v>
      </c>
      <c r="C387" s="7" t="s">
        <v>1146</v>
      </c>
      <c r="D387" s="19" t="s">
        <v>15</v>
      </c>
      <c r="E387" s="7" t="s">
        <v>1147</v>
      </c>
      <c r="F387" s="26">
        <v>10133200</v>
      </c>
      <c r="G387" s="7" t="s">
        <v>1148</v>
      </c>
      <c r="H387" s="1">
        <v>45292</v>
      </c>
      <c r="I387" s="1">
        <v>45474</v>
      </c>
      <c r="J387" s="31">
        <v>0.84615384615384615</v>
      </c>
      <c r="K387" s="26">
        <v>15923600</v>
      </c>
      <c r="L387" s="26">
        <f>(F387+N387)-K387</f>
        <v>2895200</v>
      </c>
      <c r="M387" s="32">
        <v>1</v>
      </c>
      <c r="N387" s="26">
        <v>8685600</v>
      </c>
      <c r="O387" s="243"/>
    </row>
    <row r="388" spans="1:15" ht="13.2" customHeight="1" x14ac:dyDescent="0.25">
      <c r="A388" s="7" t="s">
        <v>5214</v>
      </c>
      <c r="B388" s="19" t="s">
        <v>1078</v>
      </c>
      <c r="C388" s="7" t="s">
        <v>1149</v>
      </c>
      <c r="D388" s="19" t="s">
        <v>15</v>
      </c>
      <c r="E388" s="7" t="s">
        <v>1150</v>
      </c>
      <c r="F388" s="26">
        <v>11368000</v>
      </c>
      <c r="G388" s="7" t="s">
        <v>1151</v>
      </c>
      <c r="H388" s="1">
        <v>45292</v>
      </c>
      <c r="I388" s="1">
        <v>45474</v>
      </c>
      <c r="J388" s="31">
        <v>0.84615384615384615</v>
      </c>
      <c r="K388" s="26">
        <v>17864000</v>
      </c>
      <c r="L388" s="26">
        <f>(F388+N388)-K388</f>
        <v>3248000</v>
      </c>
      <c r="M388" s="32">
        <v>1</v>
      </c>
      <c r="N388" s="26">
        <v>9744000</v>
      </c>
      <c r="O388" s="243"/>
    </row>
    <row r="389" spans="1:15" ht="13.2" customHeight="1" x14ac:dyDescent="0.25">
      <c r="A389" s="7" t="s">
        <v>5214</v>
      </c>
      <c r="B389" s="19" t="s">
        <v>1078</v>
      </c>
      <c r="C389" s="7" t="s">
        <v>1152</v>
      </c>
      <c r="D389" s="19" t="s">
        <v>15</v>
      </c>
      <c r="E389" s="7" t="s">
        <v>1153</v>
      </c>
      <c r="F389" s="26">
        <v>10133200</v>
      </c>
      <c r="G389" s="7" t="s">
        <v>1154</v>
      </c>
      <c r="H389" s="1">
        <v>45292</v>
      </c>
      <c r="I389" s="1">
        <v>45474</v>
      </c>
      <c r="J389" s="31">
        <v>0.84615384615384615</v>
      </c>
      <c r="K389" s="26">
        <v>15923600</v>
      </c>
      <c r="L389" s="26">
        <f>(F389+N389)-K389</f>
        <v>2895200</v>
      </c>
      <c r="M389" s="32">
        <v>1</v>
      </c>
      <c r="N389" s="26">
        <v>8685600</v>
      </c>
      <c r="O389" s="243"/>
    </row>
    <row r="390" spans="1:15" ht="13.2" customHeight="1" x14ac:dyDescent="0.25">
      <c r="A390" s="7" t="s">
        <v>5214</v>
      </c>
      <c r="B390" s="19" t="s">
        <v>1078</v>
      </c>
      <c r="C390" s="7" t="s">
        <v>1155</v>
      </c>
      <c r="D390" s="19" t="s">
        <v>15</v>
      </c>
      <c r="E390" s="7" t="s">
        <v>1156</v>
      </c>
      <c r="F390" s="26">
        <v>10133200</v>
      </c>
      <c r="G390" s="7" t="s">
        <v>1157</v>
      </c>
      <c r="H390" s="1">
        <v>45292</v>
      </c>
      <c r="I390" s="1">
        <v>45474</v>
      </c>
      <c r="J390" s="31">
        <v>0.84615384615384615</v>
      </c>
      <c r="K390" s="26">
        <v>15923600</v>
      </c>
      <c r="L390" s="26">
        <f>(F390+N390)-K390</f>
        <v>2895200</v>
      </c>
      <c r="M390" s="32">
        <v>1</v>
      </c>
      <c r="N390" s="26">
        <v>8685600</v>
      </c>
      <c r="O390" s="243"/>
    </row>
    <row r="391" spans="1:15" ht="13.2" customHeight="1" x14ac:dyDescent="0.25">
      <c r="A391" s="7" t="s">
        <v>5214</v>
      </c>
      <c r="B391" s="19" t="s">
        <v>1078</v>
      </c>
      <c r="C391" s="7" t="s">
        <v>1158</v>
      </c>
      <c r="D391" s="19" t="s">
        <v>15</v>
      </c>
      <c r="E391" s="7" t="s">
        <v>1159</v>
      </c>
      <c r="F391" s="26">
        <v>10133200</v>
      </c>
      <c r="G391" s="7" t="s">
        <v>1160</v>
      </c>
      <c r="H391" s="1">
        <v>45292</v>
      </c>
      <c r="I391" s="1">
        <v>45474</v>
      </c>
      <c r="J391" s="31">
        <v>0.84615384615384615</v>
      </c>
      <c r="K391" s="26">
        <v>15923600</v>
      </c>
      <c r="L391" s="26">
        <f>(F391+N391)-K391</f>
        <v>2895200</v>
      </c>
      <c r="M391" s="32">
        <v>1</v>
      </c>
      <c r="N391" s="26">
        <v>8685600</v>
      </c>
      <c r="O391" s="243"/>
    </row>
    <row r="392" spans="1:15" ht="13.2" customHeight="1" x14ac:dyDescent="0.25">
      <c r="A392" s="7" t="s">
        <v>5214</v>
      </c>
      <c r="B392" s="19" t="s">
        <v>1078</v>
      </c>
      <c r="C392" s="7" t="s">
        <v>1161</v>
      </c>
      <c r="D392" s="19" t="s">
        <v>15</v>
      </c>
      <c r="E392" s="7" t="s">
        <v>1162</v>
      </c>
      <c r="F392" s="26">
        <v>12881120</v>
      </c>
      <c r="G392" s="7" t="s">
        <v>1163</v>
      </c>
      <c r="H392" s="1">
        <v>45292</v>
      </c>
      <c r="I392" s="1">
        <v>45474</v>
      </c>
      <c r="J392" s="31">
        <v>0.84615384615384615</v>
      </c>
      <c r="K392" s="26">
        <v>20241760</v>
      </c>
      <c r="L392" s="26">
        <f>(F392+N392)-K392</f>
        <v>3680320</v>
      </c>
      <c r="M392" s="32">
        <v>1</v>
      </c>
      <c r="N392" s="26">
        <v>11040960</v>
      </c>
      <c r="O392" s="243"/>
    </row>
    <row r="393" spans="1:15" ht="13.2" customHeight="1" x14ac:dyDescent="0.25">
      <c r="A393" s="7" t="s">
        <v>5214</v>
      </c>
      <c r="B393" s="19" t="s">
        <v>1078</v>
      </c>
      <c r="C393" s="7" t="s">
        <v>1164</v>
      </c>
      <c r="D393" s="19" t="s">
        <v>15</v>
      </c>
      <c r="E393" s="7" t="s">
        <v>1165</v>
      </c>
      <c r="F393" s="26">
        <v>10133200</v>
      </c>
      <c r="G393" s="7" t="s">
        <v>1166</v>
      </c>
      <c r="H393" s="1">
        <v>45292</v>
      </c>
      <c r="I393" s="1">
        <v>45474</v>
      </c>
      <c r="J393" s="31">
        <v>0.84615384615384615</v>
      </c>
      <c r="K393" s="26">
        <v>15923600</v>
      </c>
      <c r="L393" s="26">
        <f>(F393+N393)-K393</f>
        <v>2895200</v>
      </c>
      <c r="M393" s="32">
        <v>1</v>
      </c>
      <c r="N393" s="26">
        <v>8685600</v>
      </c>
      <c r="O393" s="243"/>
    </row>
    <row r="394" spans="1:15" ht="13.2" customHeight="1" x14ac:dyDescent="0.25">
      <c r="A394" s="7" t="s">
        <v>5214</v>
      </c>
      <c r="B394" s="19" t="s">
        <v>1078</v>
      </c>
      <c r="C394" s="7" t="s">
        <v>1167</v>
      </c>
      <c r="D394" s="19" t="s">
        <v>15</v>
      </c>
      <c r="E394" s="7" t="s">
        <v>1168</v>
      </c>
      <c r="F394" s="26">
        <v>10133200</v>
      </c>
      <c r="G394" s="7" t="s">
        <v>1169</v>
      </c>
      <c r="H394" s="1">
        <v>45292</v>
      </c>
      <c r="I394" s="1">
        <v>45474</v>
      </c>
      <c r="J394" s="31">
        <v>0.84615384615384615</v>
      </c>
      <c r="K394" s="26">
        <v>15923600</v>
      </c>
      <c r="L394" s="26">
        <f>(F394+N394)-K394</f>
        <v>2895200</v>
      </c>
      <c r="M394" s="32">
        <v>1</v>
      </c>
      <c r="N394" s="26">
        <v>8685600</v>
      </c>
      <c r="O394" s="243"/>
    </row>
    <row r="395" spans="1:15" ht="13.2" customHeight="1" x14ac:dyDescent="0.25">
      <c r="A395" s="7" t="s">
        <v>5214</v>
      </c>
      <c r="B395" s="19" t="s">
        <v>1078</v>
      </c>
      <c r="C395" s="7" t="s">
        <v>1170</v>
      </c>
      <c r="D395" s="19" t="s">
        <v>15</v>
      </c>
      <c r="E395" s="7" t="s">
        <v>1171</v>
      </c>
      <c r="F395" s="26">
        <v>10133200</v>
      </c>
      <c r="G395" s="7" t="s">
        <v>1172</v>
      </c>
      <c r="H395" s="1">
        <v>45292</v>
      </c>
      <c r="I395" s="1">
        <v>45474</v>
      </c>
      <c r="J395" s="31">
        <v>0.84615384615384615</v>
      </c>
      <c r="K395" s="26">
        <v>15923600</v>
      </c>
      <c r="L395" s="26">
        <f>(F395+N395)-K395</f>
        <v>2895200</v>
      </c>
      <c r="M395" s="32">
        <v>1</v>
      </c>
      <c r="N395" s="26">
        <v>8685600</v>
      </c>
      <c r="O395" s="243"/>
    </row>
    <row r="396" spans="1:15" ht="13.2" customHeight="1" x14ac:dyDescent="0.25">
      <c r="A396" s="7" t="s">
        <v>5214</v>
      </c>
      <c r="B396" s="19" t="s">
        <v>1078</v>
      </c>
      <c r="C396" s="7" t="s">
        <v>1173</v>
      </c>
      <c r="D396" s="19" t="s">
        <v>15</v>
      </c>
      <c r="E396" s="7" t="s">
        <v>1174</v>
      </c>
      <c r="F396" s="26">
        <v>10133200</v>
      </c>
      <c r="G396" s="7" t="s">
        <v>1175</v>
      </c>
      <c r="H396" s="1">
        <v>45292</v>
      </c>
      <c r="I396" s="1">
        <v>45474</v>
      </c>
      <c r="J396" s="31">
        <v>0.84615384615384615</v>
      </c>
      <c r="K396" s="26">
        <v>15923600</v>
      </c>
      <c r="L396" s="26">
        <f>(F396+N396)-K396</f>
        <v>2895200</v>
      </c>
      <c r="M396" s="32">
        <v>1</v>
      </c>
      <c r="N396" s="26">
        <v>8685600</v>
      </c>
      <c r="O396" s="243"/>
    </row>
    <row r="397" spans="1:15" ht="13.2" customHeight="1" x14ac:dyDescent="0.25">
      <c r="A397" s="7" t="s">
        <v>5214</v>
      </c>
      <c r="B397" s="19" t="s">
        <v>1078</v>
      </c>
      <c r="C397" s="7" t="s">
        <v>1176</v>
      </c>
      <c r="D397" s="19" t="s">
        <v>15</v>
      </c>
      <c r="E397" s="7" t="s">
        <v>1177</v>
      </c>
      <c r="F397" s="26">
        <v>11368000</v>
      </c>
      <c r="G397" s="7" t="s">
        <v>1178</v>
      </c>
      <c r="H397" s="1">
        <v>45292</v>
      </c>
      <c r="I397" s="1">
        <v>45474</v>
      </c>
      <c r="J397" s="31">
        <v>0.84615384615384615</v>
      </c>
      <c r="K397" s="26">
        <v>17864000</v>
      </c>
      <c r="L397" s="26">
        <f>(F397+N397)-K397</f>
        <v>3248000</v>
      </c>
      <c r="M397" s="32">
        <v>1</v>
      </c>
      <c r="N397" s="26">
        <v>9744000</v>
      </c>
      <c r="O397" s="243"/>
    </row>
    <row r="398" spans="1:15" ht="13.2" customHeight="1" x14ac:dyDescent="0.25">
      <c r="A398" s="7" t="s">
        <v>5214</v>
      </c>
      <c r="B398" s="19" t="s">
        <v>1078</v>
      </c>
      <c r="C398" s="7" t="s">
        <v>1179</v>
      </c>
      <c r="D398" s="19" t="s">
        <v>15</v>
      </c>
      <c r="E398" s="7" t="s">
        <v>1180</v>
      </c>
      <c r="F398" s="26">
        <v>10133200</v>
      </c>
      <c r="G398" s="7" t="s">
        <v>1181</v>
      </c>
      <c r="H398" s="1">
        <v>45292</v>
      </c>
      <c r="I398" s="1">
        <v>45474</v>
      </c>
      <c r="J398" s="31">
        <v>0.84615384615384615</v>
      </c>
      <c r="K398" s="26">
        <v>15923600</v>
      </c>
      <c r="L398" s="26">
        <f>(F398+N398)-K398</f>
        <v>2895200</v>
      </c>
      <c r="M398" s="32">
        <v>1</v>
      </c>
      <c r="N398" s="26">
        <v>8685600</v>
      </c>
      <c r="O398" s="243"/>
    </row>
    <row r="399" spans="1:15" ht="13.2" customHeight="1" x14ac:dyDescent="0.25">
      <c r="A399" s="7" t="s">
        <v>5214</v>
      </c>
      <c r="B399" s="19" t="s">
        <v>1078</v>
      </c>
      <c r="C399" s="7" t="s">
        <v>1182</v>
      </c>
      <c r="D399" s="19" t="s">
        <v>15</v>
      </c>
      <c r="E399" s="7" t="s">
        <v>1183</v>
      </c>
      <c r="F399" s="26">
        <v>10133200</v>
      </c>
      <c r="G399" s="7" t="s">
        <v>1184</v>
      </c>
      <c r="H399" s="1">
        <v>45292</v>
      </c>
      <c r="I399" s="1">
        <v>45474</v>
      </c>
      <c r="J399" s="31">
        <v>0.84615384615384615</v>
      </c>
      <c r="K399" s="26">
        <v>15923600</v>
      </c>
      <c r="L399" s="26">
        <f>(F399+N399)-K399</f>
        <v>2895200</v>
      </c>
      <c r="M399" s="32">
        <v>1</v>
      </c>
      <c r="N399" s="26">
        <v>8685600</v>
      </c>
      <c r="O399" s="243"/>
    </row>
    <row r="400" spans="1:15" ht="13.2" customHeight="1" x14ac:dyDescent="0.25">
      <c r="A400" s="7" t="s">
        <v>5214</v>
      </c>
      <c r="B400" s="19" t="s">
        <v>1078</v>
      </c>
      <c r="C400" s="7" t="s">
        <v>1185</v>
      </c>
      <c r="D400" s="19" t="s">
        <v>15</v>
      </c>
      <c r="E400" s="7" t="s">
        <v>1186</v>
      </c>
      <c r="F400" s="26">
        <v>10133200</v>
      </c>
      <c r="G400" s="7" t="s">
        <v>1187</v>
      </c>
      <c r="H400" s="1">
        <v>45292</v>
      </c>
      <c r="I400" s="1">
        <v>45474</v>
      </c>
      <c r="J400" s="31">
        <v>0.84615384615384615</v>
      </c>
      <c r="K400" s="26">
        <v>15923600</v>
      </c>
      <c r="L400" s="26">
        <f>(F400+N400)-K400</f>
        <v>2895200</v>
      </c>
      <c r="M400" s="32">
        <v>1</v>
      </c>
      <c r="N400" s="26">
        <v>8685600</v>
      </c>
      <c r="O400" s="243"/>
    </row>
    <row r="401" spans="1:15" ht="13.2" customHeight="1" x14ac:dyDescent="0.25">
      <c r="A401" s="7" t="s">
        <v>5214</v>
      </c>
      <c r="B401" s="19" t="s">
        <v>1078</v>
      </c>
      <c r="C401" s="7" t="s">
        <v>1188</v>
      </c>
      <c r="D401" s="19" t="s">
        <v>15</v>
      </c>
      <c r="E401" s="7" t="s">
        <v>1189</v>
      </c>
      <c r="F401" s="26">
        <v>10133200</v>
      </c>
      <c r="G401" s="7" t="s">
        <v>1190</v>
      </c>
      <c r="H401" s="1">
        <v>45292</v>
      </c>
      <c r="I401" s="1">
        <v>45474</v>
      </c>
      <c r="J401" s="31">
        <v>0.84615384615384615</v>
      </c>
      <c r="K401" s="26">
        <v>15923600</v>
      </c>
      <c r="L401" s="26">
        <f>(F401+N401)-K401</f>
        <v>2895200</v>
      </c>
      <c r="M401" s="32">
        <v>1</v>
      </c>
      <c r="N401" s="26">
        <v>8685600</v>
      </c>
      <c r="O401" s="243"/>
    </row>
    <row r="402" spans="1:15" ht="13.2" customHeight="1" x14ac:dyDescent="0.25">
      <c r="A402" s="7" t="s">
        <v>5214</v>
      </c>
      <c r="B402" s="19" t="s">
        <v>1078</v>
      </c>
      <c r="C402" s="7" t="s">
        <v>1191</v>
      </c>
      <c r="D402" s="19" t="s">
        <v>15</v>
      </c>
      <c r="E402" s="7" t="s">
        <v>1192</v>
      </c>
      <c r="F402" s="26">
        <v>10133200</v>
      </c>
      <c r="G402" s="7" t="s">
        <v>1193</v>
      </c>
      <c r="H402" s="1">
        <v>45292</v>
      </c>
      <c r="I402" s="1">
        <v>45474</v>
      </c>
      <c r="J402" s="31">
        <v>0.84615384615384615</v>
      </c>
      <c r="K402" s="26">
        <v>15923600</v>
      </c>
      <c r="L402" s="26">
        <f>(F402+N402)-K402</f>
        <v>2895200</v>
      </c>
      <c r="M402" s="32">
        <v>1</v>
      </c>
      <c r="N402" s="26">
        <v>8685600</v>
      </c>
      <c r="O402" s="243"/>
    </row>
    <row r="403" spans="1:15" ht="13.2" customHeight="1" x14ac:dyDescent="0.25">
      <c r="A403" s="7" t="s">
        <v>5214</v>
      </c>
      <c r="B403" s="19" t="s">
        <v>1078</v>
      </c>
      <c r="C403" s="7" t="s">
        <v>1194</v>
      </c>
      <c r="D403" s="19" t="s">
        <v>15</v>
      </c>
      <c r="E403" s="7" t="s">
        <v>1195</v>
      </c>
      <c r="F403" s="26">
        <v>10133200</v>
      </c>
      <c r="G403" s="7" t="s">
        <v>1196</v>
      </c>
      <c r="H403" s="1">
        <v>45292</v>
      </c>
      <c r="I403" s="1">
        <v>45474</v>
      </c>
      <c r="J403" s="31">
        <v>0.84615384615384615</v>
      </c>
      <c r="K403" s="26">
        <v>15923600</v>
      </c>
      <c r="L403" s="26">
        <f>(F403+N403)-K403</f>
        <v>2895200</v>
      </c>
      <c r="M403" s="32">
        <v>1</v>
      </c>
      <c r="N403" s="26">
        <v>8685600</v>
      </c>
      <c r="O403" s="243"/>
    </row>
    <row r="404" spans="1:15" ht="13.2" customHeight="1" x14ac:dyDescent="0.25">
      <c r="A404" s="7" t="s">
        <v>5214</v>
      </c>
      <c r="B404" s="19" t="s">
        <v>1078</v>
      </c>
      <c r="C404" s="7" t="s">
        <v>1197</v>
      </c>
      <c r="D404" s="19" t="s">
        <v>15</v>
      </c>
      <c r="E404" s="7" t="s">
        <v>1198</v>
      </c>
      <c r="F404" s="26">
        <v>10133200</v>
      </c>
      <c r="G404" s="7" t="s">
        <v>1199</v>
      </c>
      <c r="H404" s="1">
        <v>45292</v>
      </c>
      <c r="I404" s="1">
        <v>45474</v>
      </c>
      <c r="J404" s="31">
        <v>0.84615384615384615</v>
      </c>
      <c r="K404" s="26">
        <v>15923600</v>
      </c>
      <c r="L404" s="26">
        <f>(F404+N404)-K404</f>
        <v>2895200</v>
      </c>
      <c r="M404" s="32">
        <v>1</v>
      </c>
      <c r="N404" s="26">
        <v>8685600</v>
      </c>
      <c r="O404" s="243"/>
    </row>
    <row r="405" spans="1:15" ht="13.2" customHeight="1" x14ac:dyDescent="0.25">
      <c r="A405" s="7" t="s">
        <v>5214</v>
      </c>
      <c r="B405" s="19" t="s">
        <v>1078</v>
      </c>
      <c r="C405" s="7" t="s">
        <v>1200</v>
      </c>
      <c r="D405" s="19" t="s">
        <v>15</v>
      </c>
      <c r="E405" s="7" t="s">
        <v>1201</v>
      </c>
      <c r="F405" s="26">
        <v>10133200</v>
      </c>
      <c r="G405" s="7" t="s">
        <v>1202</v>
      </c>
      <c r="H405" s="1">
        <v>45292</v>
      </c>
      <c r="I405" s="1">
        <v>45474</v>
      </c>
      <c r="J405" s="31">
        <v>0.84615384615384615</v>
      </c>
      <c r="K405" s="26">
        <v>15923600</v>
      </c>
      <c r="L405" s="26">
        <f>(F405+N405)-K405</f>
        <v>2895200</v>
      </c>
      <c r="M405" s="32">
        <v>1</v>
      </c>
      <c r="N405" s="26">
        <v>8685600</v>
      </c>
      <c r="O405" s="243"/>
    </row>
    <row r="406" spans="1:15" ht="13.2" customHeight="1" x14ac:dyDescent="0.25">
      <c r="A406" s="7" t="s">
        <v>5214</v>
      </c>
      <c r="B406" s="19" t="s">
        <v>1078</v>
      </c>
      <c r="C406" s="7" t="s">
        <v>1203</v>
      </c>
      <c r="D406" s="19" t="s">
        <v>15</v>
      </c>
      <c r="E406" s="7" t="s">
        <v>1204</v>
      </c>
      <c r="F406" s="26">
        <v>8685600</v>
      </c>
      <c r="G406" s="7" t="s">
        <v>1205</v>
      </c>
      <c r="H406" s="1">
        <v>45323</v>
      </c>
      <c r="I406" s="1">
        <v>45474</v>
      </c>
      <c r="J406" s="31">
        <v>0.83333333333333337</v>
      </c>
      <c r="K406" s="26">
        <v>14476000</v>
      </c>
      <c r="L406" s="26">
        <f>(F406+N406)-K406</f>
        <v>2895200</v>
      </c>
      <c r="M406" s="32">
        <v>1</v>
      </c>
      <c r="N406" s="26">
        <v>8685600</v>
      </c>
      <c r="O406" s="243"/>
    </row>
    <row r="407" spans="1:15" ht="13.2" customHeight="1" x14ac:dyDescent="0.25">
      <c r="A407" s="7" t="s">
        <v>5214</v>
      </c>
      <c r="B407" s="19" t="s">
        <v>1078</v>
      </c>
      <c r="C407" s="7" t="s">
        <v>1206</v>
      </c>
      <c r="D407" s="19" t="s">
        <v>15</v>
      </c>
      <c r="E407" s="7" t="s">
        <v>1207</v>
      </c>
      <c r="F407" s="26">
        <v>8685600</v>
      </c>
      <c r="G407" s="7" t="s">
        <v>1208</v>
      </c>
      <c r="H407" s="1">
        <v>45352</v>
      </c>
      <c r="I407" s="1">
        <v>45474</v>
      </c>
      <c r="J407" s="31">
        <v>0.77777777777777779</v>
      </c>
      <c r="K407" s="26">
        <v>10133200</v>
      </c>
      <c r="L407" s="26">
        <f>(F407+N407)-K407</f>
        <v>2895200</v>
      </c>
      <c r="M407" s="32">
        <v>1</v>
      </c>
      <c r="N407" s="26">
        <v>4342800</v>
      </c>
      <c r="O407" s="243"/>
    </row>
    <row r="408" spans="1:15" ht="13.2" customHeight="1" x14ac:dyDescent="0.25">
      <c r="A408" s="7" t="s">
        <v>5214</v>
      </c>
      <c r="B408" s="19" t="s">
        <v>1078</v>
      </c>
      <c r="C408" s="7" t="s">
        <v>1209</v>
      </c>
      <c r="D408" s="19" t="s">
        <v>15</v>
      </c>
      <c r="E408" s="7" t="s">
        <v>1210</v>
      </c>
      <c r="F408" s="26">
        <v>8685600</v>
      </c>
      <c r="G408" s="7" t="s">
        <v>1211</v>
      </c>
      <c r="H408" s="1">
        <v>45352</v>
      </c>
      <c r="I408" s="1">
        <v>45474</v>
      </c>
      <c r="J408" s="31">
        <v>0.77777777777777779</v>
      </c>
      <c r="K408" s="26">
        <v>10133200</v>
      </c>
      <c r="L408" s="26">
        <f>(F408+N408)-K408</f>
        <v>2895200</v>
      </c>
      <c r="M408" s="32">
        <v>1</v>
      </c>
      <c r="N408" s="26">
        <v>4342800</v>
      </c>
      <c r="O408" s="243"/>
    </row>
    <row r="409" spans="1:15" ht="13.2" customHeight="1" x14ac:dyDescent="0.25">
      <c r="A409" s="7" t="s">
        <v>5214</v>
      </c>
      <c r="B409" s="19" t="s">
        <v>1078</v>
      </c>
      <c r="C409" s="7" t="s">
        <v>1212</v>
      </c>
      <c r="D409" s="19" t="s">
        <v>15</v>
      </c>
      <c r="E409" s="7" t="s">
        <v>1213</v>
      </c>
      <c r="F409" s="26">
        <v>8685600</v>
      </c>
      <c r="G409" s="7" t="s">
        <v>1214</v>
      </c>
      <c r="H409" s="1">
        <v>45352</v>
      </c>
      <c r="I409" s="1">
        <v>45474</v>
      </c>
      <c r="J409" s="31">
        <v>0.77777777777777779</v>
      </c>
      <c r="K409" s="26">
        <v>10133200</v>
      </c>
      <c r="L409" s="26">
        <f>(F409+N409)-K409</f>
        <v>2895200</v>
      </c>
      <c r="M409" s="32">
        <v>1</v>
      </c>
      <c r="N409" s="26">
        <v>4342800</v>
      </c>
      <c r="O409" s="243"/>
    </row>
    <row r="410" spans="1:15" ht="13.2" customHeight="1" x14ac:dyDescent="0.25">
      <c r="A410" s="7" t="s">
        <v>5214</v>
      </c>
      <c r="B410" s="19" t="s">
        <v>1078</v>
      </c>
      <c r="C410" s="7" t="s">
        <v>1215</v>
      </c>
      <c r="D410" s="19" t="s">
        <v>15</v>
      </c>
      <c r="E410" s="7" t="s">
        <v>1216</v>
      </c>
      <c r="F410" s="26">
        <v>8685600</v>
      </c>
      <c r="G410" s="7" t="s">
        <v>1217</v>
      </c>
      <c r="H410" s="1">
        <v>45352</v>
      </c>
      <c r="I410" s="1">
        <v>45474</v>
      </c>
      <c r="J410" s="31">
        <v>0.77777777777777779</v>
      </c>
      <c r="K410" s="26">
        <v>10133200</v>
      </c>
      <c r="L410" s="26">
        <f>(F410+N410)-K410</f>
        <v>2895200</v>
      </c>
      <c r="M410" s="32">
        <v>1</v>
      </c>
      <c r="N410" s="26">
        <v>4342800</v>
      </c>
      <c r="O410" s="243"/>
    </row>
    <row r="411" spans="1:15" ht="13.2" customHeight="1" x14ac:dyDescent="0.25">
      <c r="A411" s="7" t="s">
        <v>5214</v>
      </c>
      <c r="B411" s="19" t="s">
        <v>1078</v>
      </c>
      <c r="C411" s="7" t="s">
        <v>1218</v>
      </c>
      <c r="D411" s="19" t="s">
        <v>15</v>
      </c>
      <c r="E411" s="7" t="s">
        <v>1219</v>
      </c>
      <c r="F411" s="26">
        <v>5790400</v>
      </c>
      <c r="G411" s="7" t="s">
        <v>1220</v>
      </c>
      <c r="H411" s="1">
        <v>45352</v>
      </c>
      <c r="I411" s="1">
        <v>45536</v>
      </c>
      <c r="J411" s="31">
        <v>0.58333333333333337</v>
      </c>
      <c r="K411" s="26">
        <v>10133200</v>
      </c>
      <c r="L411" s="26">
        <f>(F411+N411)-K411</f>
        <v>7238000</v>
      </c>
      <c r="M411" s="32">
        <v>1</v>
      </c>
      <c r="N411" s="26">
        <v>11580800</v>
      </c>
      <c r="O411" s="243"/>
    </row>
    <row r="412" spans="1:15" ht="13.2" customHeight="1" x14ac:dyDescent="0.25">
      <c r="A412" s="7" t="s">
        <v>5214</v>
      </c>
      <c r="B412" s="19" t="s">
        <v>1078</v>
      </c>
      <c r="C412" s="7" t="s">
        <v>1221</v>
      </c>
      <c r="D412" s="19" t="s">
        <v>15</v>
      </c>
      <c r="E412" s="7" t="s">
        <v>1222</v>
      </c>
      <c r="F412" s="26">
        <v>5790400</v>
      </c>
      <c r="G412" s="7" t="s">
        <v>1223</v>
      </c>
      <c r="H412" s="1">
        <v>45383</v>
      </c>
      <c r="I412" s="1">
        <v>45474</v>
      </c>
      <c r="J412" s="31">
        <v>1</v>
      </c>
      <c r="K412" s="26">
        <v>5790400</v>
      </c>
      <c r="L412" s="26">
        <f>(F412+N412)-K412</f>
        <v>0</v>
      </c>
      <c r="M412" s="32">
        <v>0</v>
      </c>
      <c r="N412" s="26">
        <v>0</v>
      </c>
      <c r="O412" s="243"/>
    </row>
    <row r="413" spans="1:15" ht="13.2" customHeight="1" x14ac:dyDescent="0.25">
      <c r="A413" s="7" t="s">
        <v>5214</v>
      </c>
      <c r="B413" s="19" t="s">
        <v>1078</v>
      </c>
      <c r="C413" s="7" t="s">
        <v>1224</v>
      </c>
      <c r="D413" s="19" t="s">
        <v>15</v>
      </c>
      <c r="E413" s="7" t="s">
        <v>1225</v>
      </c>
      <c r="F413" s="26">
        <v>5790400</v>
      </c>
      <c r="G413" s="7" t="s">
        <v>1226</v>
      </c>
      <c r="H413" s="1">
        <v>45383</v>
      </c>
      <c r="I413" s="1">
        <v>45474</v>
      </c>
      <c r="J413" s="31">
        <v>0.75</v>
      </c>
      <c r="K413" s="26">
        <v>8685600</v>
      </c>
      <c r="L413" s="26">
        <f>(F413+N413)-K413</f>
        <v>2895200</v>
      </c>
      <c r="M413" s="32">
        <v>1</v>
      </c>
      <c r="N413" s="26">
        <v>5790400</v>
      </c>
      <c r="O413" s="243"/>
    </row>
    <row r="414" spans="1:15" ht="13.2" customHeight="1" x14ac:dyDescent="0.25">
      <c r="A414" s="7" t="s">
        <v>5214</v>
      </c>
      <c r="B414" s="19" t="s">
        <v>1078</v>
      </c>
      <c r="C414" s="7" t="s">
        <v>1227</v>
      </c>
      <c r="D414" s="19" t="s">
        <v>15</v>
      </c>
      <c r="E414" s="7" t="s">
        <v>1228</v>
      </c>
      <c r="F414" s="26">
        <v>5790400</v>
      </c>
      <c r="G414" s="7" t="s">
        <v>1229</v>
      </c>
      <c r="H414" s="1">
        <v>45383</v>
      </c>
      <c r="I414" s="1">
        <v>45474</v>
      </c>
      <c r="J414" s="31">
        <v>0.75</v>
      </c>
      <c r="K414" s="26">
        <v>8685600</v>
      </c>
      <c r="L414" s="26">
        <f>(F414+N414)-K414</f>
        <v>2895200</v>
      </c>
      <c r="M414" s="32">
        <v>1</v>
      </c>
      <c r="N414" s="26">
        <v>5790400</v>
      </c>
      <c r="O414" s="243"/>
    </row>
    <row r="415" spans="1:15" ht="13.2" customHeight="1" x14ac:dyDescent="0.25">
      <c r="A415" s="7" t="s">
        <v>5214</v>
      </c>
      <c r="B415" s="19" t="s">
        <v>1078</v>
      </c>
      <c r="C415" s="7" t="s">
        <v>1230</v>
      </c>
      <c r="D415" s="19" t="s">
        <v>15</v>
      </c>
      <c r="E415" s="7" t="s">
        <v>1231</v>
      </c>
      <c r="F415" s="26">
        <v>8685600</v>
      </c>
      <c r="G415" s="7" t="s">
        <v>1232</v>
      </c>
      <c r="H415" s="1">
        <v>45413</v>
      </c>
      <c r="I415" s="1">
        <v>45474</v>
      </c>
      <c r="J415" s="31">
        <v>0.66666666666666663</v>
      </c>
      <c r="K415" s="26">
        <v>5790400</v>
      </c>
      <c r="L415" s="26">
        <f>(F415+N415)-K415</f>
        <v>2895200</v>
      </c>
      <c r="M415" s="32">
        <v>0</v>
      </c>
      <c r="N415" s="26">
        <v>0</v>
      </c>
      <c r="O415" s="243"/>
    </row>
    <row r="416" spans="1:15" ht="13.2" customHeight="1" x14ac:dyDescent="0.25">
      <c r="A416" s="7" t="s">
        <v>5214</v>
      </c>
      <c r="B416" s="7" t="s">
        <v>1233</v>
      </c>
      <c r="C416" s="6" t="s">
        <v>1234</v>
      </c>
      <c r="D416" s="19" t="s">
        <v>15</v>
      </c>
      <c r="E416" s="6" t="s">
        <v>1235</v>
      </c>
      <c r="F416" s="25">
        <v>20266400</v>
      </c>
      <c r="G416" s="9" t="s">
        <v>1236</v>
      </c>
      <c r="H416" s="9" t="s">
        <v>1237</v>
      </c>
      <c r="I416" s="9" t="s">
        <v>1238</v>
      </c>
      <c r="J416" s="157">
        <f>K416/F416</f>
        <v>0.8571428571428571</v>
      </c>
      <c r="K416" s="22">
        <v>17371200</v>
      </c>
      <c r="L416" s="22">
        <f>+F416-K416</f>
        <v>2895200</v>
      </c>
      <c r="M416" s="12">
        <v>3</v>
      </c>
      <c r="N416" s="22">
        <v>11580800</v>
      </c>
      <c r="O416" s="243"/>
    </row>
    <row r="417" spans="1:15" ht="13.2" customHeight="1" x14ac:dyDescent="0.25">
      <c r="A417" s="7" t="s">
        <v>5214</v>
      </c>
      <c r="B417" s="7" t="s">
        <v>1239</v>
      </c>
      <c r="C417" s="6" t="s">
        <v>1240</v>
      </c>
      <c r="D417" s="19" t="s">
        <v>15</v>
      </c>
      <c r="E417" s="6" t="s">
        <v>1241</v>
      </c>
      <c r="F417" s="25">
        <v>22000000</v>
      </c>
      <c r="G417" s="9" t="s">
        <v>1242</v>
      </c>
      <c r="H417" s="9" t="s">
        <v>1237</v>
      </c>
      <c r="I417" s="9" t="s">
        <v>1243</v>
      </c>
      <c r="J417" s="157">
        <f>K417/F417</f>
        <v>1</v>
      </c>
      <c r="K417" s="22">
        <v>22000000</v>
      </c>
      <c r="L417" s="22">
        <f>+F417-K417</f>
        <v>0</v>
      </c>
      <c r="M417" s="12">
        <v>1</v>
      </c>
      <c r="N417" s="22">
        <v>5500000</v>
      </c>
      <c r="O417" s="243"/>
    </row>
    <row r="418" spans="1:15" ht="13.2" customHeight="1" x14ac:dyDescent="0.25">
      <c r="A418" s="7" t="s">
        <v>5214</v>
      </c>
      <c r="B418" s="7" t="s">
        <v>1244</v>
      </c>
      <c r="C418" s="6" t="s">
        <v>1245</v>
      </c>
      <c r="D418" s="19" t="s">
        <v>15</v>
      </c>
      <c r="E418" s="6" t="s">
        <v>1246</v>
      </c>
      <c r="F418" s="25">
        <v>65130240</v>
      </c>
      <c r="G418" s="9" t="s">
        <v>1247</v>
      </c>
      <c r="H418" s="9" t="s">
        <v>1237</v>
      </c>
      <c r="I418" s="9" t="s">
        <v>1248</v>
      </c>
      <c r="J418" s="157">
        <f>K418/F418</f>
        <v>0.5</v>
      </c>
      <c r="K418" s="22">
        <v>32565120</v>
      </c>
      <c r="L418" s="22">
        <f>+F418-K418</f>
        <v>32565120</v>
      </c>
      <c r="M418" s="12">
        <v>1</v>
      </c>
      <c r="N418" s="22">
        <v>48847680</v>
      </c>
      <c r="O418" s="243"/>
    </row>
    <row r="419" spans="1:15" ht="13.2" customHeight="1" x14ac:dyDescent="0.25">
      <c r="A419" s="7" t="s">
        <v>5214</v>
      </c>
      <c r="B419" s="7" t="s">
        <v>1249</v>
      </c>
      <c r="C419" s="6" t="s">
        <v>1250</v>
      </c>
      <c r="D419" s="19" t="s">
        <v>15</v>
      </c>
      <c r="E419" s="6" t="s">
        <v>1251</v>
      </c>
      <c r="F419" s="25">
        <v>18188800</v>
      </c>
      <c r="G419" s="9" t="s">
        <v>1252</v>
      </c>
      <c r="H419" s="9" t="s">
        <v>1237</v>
      </c>
      <c r="I419" s="9" t="s">
        <v>1243</v>
      </c>
      <c r="J419" s="157">
        <f>K419/F419</f>
        <v>1</v>
      </c>
      <c r="K419" s="22">
        <v>18188800</v>
      </c>
      <c r="L419" s="22">
        <f>+F419-K419</f>
        <v>0</v>
      </c>
      <c r="M419" s="12">
        <v>1</v>
      </c>
      <c r="N419" s="22">
        <v>4547200</v>
      </c>
      <c r="O419" s="243"/>
    </row>
    <row r="420" spans="1:15" ht="13.2" customHeight="1" x14ac:dyDescent="0.25">
      <c r="A420" s="7" t="s">
        <v>5214</v>
      </c>
      <c r="B420" s="7" t="s">
        <v>1253</v>
      </c>
      <c r="C420" s="6" t="s">
        <v>1254</v>
      </c>
      <c r="D420" s="19" t="s">
        <v>15</v>
      </c>
      <c r="E420" s="6" t="s">
        <v>1255</v>
      </c>
      <c r="F420" s="25">
        <v>34742400</v>
      </c>
      <c r="G420" s="9" t="s">
        <v>1256</v>
      </c>
      <c r="H420" s="9" t="s">
        <v>1237</v>
      </c>
      <c r="I420" s="9" t="s">
        <v>1248</v>
      </c>
      <c r="J420" s="157">
        <f>K420/F420</f>
        <v>0.5</v>
      </c>
      <c r="K420" s="22">
        <v>17371200</v>
      </c>
      <c r="L420" s="22">
        <f>+F420-K420</f>
        <v>17371200</v>
      </c>
      <c r="M420" s="12">
        <v>1</v>
      </c>
      <c r="N420" s="22">
        <v>26056800</v>
      </c>
      <c r="O420" s="243"/>
    </row>
    <row r="421" spans="1:15" ht="13.2" customHeight="1" x14ac:dyDescent="0.25">
      <c r="A421" s="7" t="s">
        <v>5214</v>
      </c>
      <c r="B421" s="7" t="s">
        <v>1257</v>
      </c>
      <c r="C421" s="6" t="s">
        <v>1258</v>
      </c>
      <c r="D421" s="19" t="s">
        <v>15</v>
      </c>
      <c r="E421" s="6" t="s">
        <v>1259</v>
      </c>
      <c r="F421" s="25">
        <v>18188800</v>
      </c>
      <c r="G421" s="9" t="s">
        <v>1260</v>
      </c>
      <c r="H421" s="9" t="s">
        <v>1237</v>
      </c>
      <c r="I421" s="9" t="s">
        <v>1243</v>
      </c>
      <c r="J421" s="157">
        <f>K421/F421</f>
        <v>1</v>
      </c>
      <c r="K421" s="22">
        <v>18188800</v>
      </c>
      <c r="L421" s="22">
        <f>+F421-K421</f>
        <v>0</v>
      </c>
      <c r="M421" s="12">
        <v>1</v>
      </c>
      <c r="N421" s="22">
        <v>4547200</v>
      </c>
      <c r="O421" s="243"/>
    </row>
    <row r="422" spans="1:15" ht="13.2" customHeight="1" x14ac:dyDescent="0.25">
      <c r="A422" s="7" t="s">
        <v>5214</v>
      </c>
      <c r="B422" s="7" t="s">
        <v>1261</v>
      </c>
      <c r="C422" s="6" t="s">
        <v>1262</v>
      </c>
      <c r="D422" s="19" t="s">
        <v>15</v>
      </c>
      <c r="E422" s="6" t="s">
        <v>1263</v>
      </c>
      <c r="F422" s="25">
        <v>31830400</v>
      </c>
      <c r="G422" s="9" t="s">
        <v>1264</v>
      </c>
      <c r="H422" s="9" t="s">
        <v>1237</v>
      </c>
      <c r="I422" s="9" t="s">
        <v>1238</v>
      </c>
      <c r="J422" s="157">
        <f>K422/F422</f>
        <v>0.8571428571428571</v>
      </c>
      <c r="K422" s="22">
        <v>27283200</v>
      </c>
      <c r="L422" s="22">
        <f>+F422-K422</f>
        <v>4547200</v>
      </c>
      <c r="M422" s="12">
        <v>3</v>
      </c>
      <c r="N422" s="22">
        <v>18188800</v>
      </c>
      <c r="O422" s="243"/>
    </row>
    <row r="423" spans="1:15" ht="13.2" customHeight="1" x14ac:dyDescent="0.25">
      <c r="A423" s="7" t="s">
        <v>5214</v>
      </c>
      <c r="B423" s="7" t="s">
        <v>1265</v>
      </c>
      <c r="C423" s="6" t="s">
        <v>1266</v>
      </c>
      <c r="D423" s="19" t="s">
        <v>15</v>
      </c>
      <c r="E423" s="6" t="s">
        <v>1267</v>
      </c>
      <c r="F423" s="25">
        <v>27479200</v>
      </c>
      <c r="G423" s="9" t="s">
        <v>1268</v>
      </c>
      <c r="H423" s="9" t="s">
        <v>1237</v>
      </c>
      <c r="I423" s="9" t="s">
        <v>1238</v>
      </c>
      <c r="J423" s="157">
        <f>K423/F423</f>
        <v>0.8571428571428571</v>
      </c>
      <c r="K423" s="22">
        <v>23553600</v>
      </c>
      <c r="L423" s="22">
        <f>+F423-K423</f>
        <v>3925600</v>
      </c>
      <c r="M423" s="12">
        <v>3</v>
      </c>
      <c r="N423" s="22">
        <v>15702400</v>
      </c>
      <c r="O423" s="243"/>
    </row>
    <row r="424" spans="1:15" ht="13.2" customHeight="1" x14ac:dyDescent="0.25">
      <c r="A424" s="7" t="s">
        <v>5214</v>
      </c>
      <c r="B424" s="7" t="s">
        <v>1269</v>
      </c>
      <c r="C424" s="6" t="s">
        <v>1270</v>
      </c>
      <c r="D424" s="19" t="s">
        <v>15</v>
      </c>
      <c r="E424" s="6" t="s">
        <v>1271</v>
      </c>
      <c r="F424" s="25">
        <v>15702400</v>
      </c>
      <c r="G424" s="9" t="s">
        <v>1272</v>
      </c>
      <c r="H424" s="9" t="s">
        <v>1237</v>
      </c>
      <c r="I424" s="9" t="s">
        <v>1243</v>
      </c>
      <c r="J424" s="157">
        <f>K424/F424</f>
        <v>1</v>
      </c>
      <c r="K424" s="22">
        <v>15702400</v>
      </c>
      <c r="L424" s="22">
        <f>+F424-K424</f>
        <v>0</v>
      </c>
      <c r="M424" s="12">
        <v>1</v>
      </c>
      <c r="N424" s="22">
        <v>3925600</v>
      </c>
      <c r="O424" s="243"/>
    </row>
    <row r="425" spans="1:15" ht="13.2" customHeight="1" x14ac:dyDescent="0.25">
      <c r="A425" s="7" t="s">
        <v>5214</v>
      </c>
      <c r="B425" s="7" t="s">
        <v>1273</v>
      </c>
      <c r="C425" s="6" t="s">
        <v>1274</v>
      </c>
      <c r="D425" s="19" t="s">
        <v>15</v>
      </c>
      <c r="E425" s="6" t="s">
        <v>1275</v>
      </c>
      <c r="F425" s="25">
        <v>15702400</v>
      </c>
      <c r="G425" s="9" t="s">
        <v>1276</v>
      </c>
      <c r="H425" s="9" t="s">
        <v>1237</v>
      </c>
      <c r="I425" s="9" t="s">
        <v>1243</v>
      </c>
      <c r="J425" s="157">
        <f>K425/F425</f>
        <v>1</v>
      </c>
      <c r="K425" s="22">
        <v>15702400</v>
      </c>
      <c r="L425" s="22">
        <f>+F425-K425</f>
        <v>0</v>
      </c>
      <c r="M425" s="12">
        <v>1</v>
      </c>
      <c r="N425" s="22">
        <v>3925600</v>
      </c>
      <c r="O425" s="243"/>
    </row>
    <row r="426" spans="1:15" ht="13.2" customHeight="1" x14ac:dyDescent="0.25">
      <c r="A426" s="7" t="s">
        <v>5214</v>
      </c>
      <c r="B426" s="7" t="s">
        <v>1261</v>
      </c>
      <c r="C426" s="6" t="s">
        <v>1277</v>
      </c>
      <c r="D426" s="19" t="s">
        <v>15</v>
      </c>
      <c r="E426" s="6" t="s">
        <v>1278</v>
      </c>
      <c r="F426" s="25">
        <v>14721280</v>
      </c>
      <c r="G426" s="9" t="s">
        <v>1279</v>
      </c>
      <c r="H426" s="9" t="s">
        <v>1237</v>
      </c>
      <c r="I426" s="9" t="s">
        <v>1243</v>
      </c>
      <c r="J426" s="157">
        <f>K426/F426</f>
        <v>1</v>
      </c>
      <c r="K426" s="22">
        <v>14721280</v>
      </c>
      <c r="L426" s="22">
        <f>+F426-K426</f>
        <v>0</v>
      </c>
      <c r="M426" s="12">
        <v>1</v>
      </c>
      <c r="N426" s="22">
        <v>3680320</v>
      </c>
      <c r="O426" s="243"/>
    </row>
    <row r="427" spans="1:15" ht="13.2" customHeight="1" x14ac:dyDescent="0.25">
      <c r="A427" s="7" t="s">
        <v>5214</v>
      </c>
      <c r="B427" s="7" t="s">
        <v>1280</v>
      </c>
      <c r="C427" s="6" t="s">
        <v>1281</v>
      </c>
      <c r="D427" s="19" t="s">
        <v>15</v>
      </c>
      <c r="E427" s="6" t="s">
        <v>1282</v>
      </c>
      <c r="F427" s="25">
        <v>18188800</v>
      </c>
      <c r="G427" s="9" t="s">
        <v>1283</v>
      </c>
      <c r="H427" s="9" t="s">
        <v>1237</v>
      </c>
      <c r="I427" s="9" t="s">
        <v>1243</v>
      </c>
      <c r="J427" s="157">
        <f>K427/F427</f>
        <v>1</v>
      </c>
      <c r="K427" s="22">
        <v>18188800</v>
      </c>
      <c r="L427" s="22">
        <f>+F427-K427</f>
        <v>0</v>
      </c>
      <c r="M427" s="12">
        <v>1</v>
      </c>
      <c r="N427" s="22">
        <v>4547200</v>
      </c>
      <c r="O427" s="243"/>
    </row>
    <row r="428" spans="1:15" ht="13.2" customHeight="1" x14ac:dyDescent="0.25">
      <c r="A428" s="7" t="s">
        <v>5214</v>
      </c>
      <c r="B428" s="7" t="s">
        <v>1284</v>
      </c>
      <c r="C428" s="6" t="s">
        <v>1285</v>
      </c>
      <c r="D428" s="19" t="s">
        <v>15</v>
      </c>
      <c r="E428" s="6" t="s">
        <v>1286</v>
      </c>
      <c r="F428" s="25">
        <v>11580800</v>
      </c>
      <c r="G428" s="9" t="s">
        <v>1287</v>
      </c>
      <c r="H428" s="9" t="s">
        <v>1237</v>
      </c>
      <c r="I428" s="9" t="s">
        <v>1243</v>
      </c>
      <c r="J428" s="157">
        <f>K428/F428</f>
        <v>1</v>
      </c>
      <c r="K428" s="22">
        <v>11580800</v>
      </c>
      <c r="L428" s="22">
        <f>+F428-K428</f>
        <v>0</v>
      </c>
      <c r="M428" s="12">
        <v>1</v>
      </c>
      <c r="N428" s="22">
        <v>2895200</v>
      </c>
      <c r="O428" s="243"/>
    </row>
    <row r="429" spans="1:15" ht="13.2" customHeight="1" x14ac:dyDescent="0.25">
      <c r="A429" s="7" t="s">
        <v>5214</v>
      </c>
      <c r="B429" s="7" t="s">
        <v>1288</v>
      </c>
      <c r="C429" s="6" t="s">
        <v>1289</v>
      </c>
      <c r="D429" s="19" t="s">
        <v>15</v>
      </c>
      <c r="E429" s="6" t="s">
        <v>1290</v>
      </c>
      <c r="F429" s="25">
        <v>31830400</v>
      </c>
      <c r="G429" s="9" t="s">
        <v>1291</v>
      </c>
      <c r="H429" s="9" t="s">
        <v>1237</v>
      </c>
      <c r="I429" s="9" t="s">
        <v>1238</v>
      </c>
      <c r="J429" s="157">
        <f>K429/F429</f>
        <v>0.8571428571428571</v>
      </c>
      <c r="K429" s="22">
        <v>27283200</v>
      </c>
      <c r="L429" s="22">
        <f>+F429-K429</f>
        <v>4547200</v>
      </c>
      <c r="M429" s="12">
        <v>3</v>
      </c>
      <c r="N429" s="22">
        <v>18188800</v>
      </c>
      <c r="O429" s="243"/>
    </row>
    <row r="430" spans="1:15" ht="13.2" customHeight="1" x14ac:dyDescent="0.25">
      <c r="A430" s="7" t="s">
        <v>5214</v>
      </c>
      <c r="B430" s="7" t="s">
        <v>1253</v>
      </c>
      <c r="C430" s="6" t="s">
        <v>1292</v>
      </c>
      <c r="D430" s="19" t="s">
        <v>15</v>
      </c>
      <c r="E430" s="6" t="s">
        <v>1293</v>
      </c>
      <c r="F430" s="25">
        <v>65130240</v>
      </c>
      <c r="G430" s="9" t="s">
        <v>1294</v>
      </c>
      <c r="H430" s="9" t="s">
        <v>1237</v>
      </c>
      <c r="I430" s="9" t="s">
        <v>1248</v>
      </c>
      <c r="J430" s="157">
        <f>K430/F430</f>
        <v>0.5</v>
      </c>
      <c r="K430" s="22">
        <v>32565120</v>
      </c>
      <c r="L430" s="22">
        <f>+F430-K430</f>
        <v>32565120</v>
      </c>
      <c r="M430" s="12">
        <v>2</v>
      </c>
      <c r="N430" s="22">
        <v>10855040</v>
      </c>
      <c r="O430" s="243"/>
    </row>
    <row r="431" spans="1:15" ht="13.2" customHeight="1" x14ac:dyDescent="0.25">
      <c r="A431" s="7" t="s">
        <v>5214</v>
      </c>
      <c r="B431" s="7" t="s">
        <v>1269</v>
      </c>
      <c r="C431" s="6" t="s">
        <v>1295</v>
      </c>
      <c r="D431" s="19" t="s">
        <v>15</v>
      </c>
      <c r="E431" s="6" t="s">
        <v>1296</v>
      </c>
      <c r="F431" s="25">
        <v>54566400</v>
      </c>
      <c r="G431" s="9" t="s">
        <v>1297</v>
      </c>
      <c r="H431" s="9" t="s">
        <v>1237</v>
      </c>
      <c r="I431" s="9" t="s">
        <v>1248</v>
      </c>
      <c r="J431" s="157">
        <f>K431/F431</f>
        <v>0.5</v>
      </c>
      <c r="K431" s="22">
        <v>27283200</v>
      </c>
      <c r="L431" s="22">
        <f>+F431-K431</f>
        <v>27283200</v>
      </c>
      <c r="M431" s="12">
        <v>1</v>
      </c>
      <c r="N431" s="22">
        <v>40924800</v>
      </c>
      <c r="O431" s="243"/>
    </row>
    <row r="432" spans="1:15" ht="13.2" customHeight="1" x14ac:dyDescent="0.25">
      <c r="A432" s="7" t="s">
        <v>5214</v>
      </c>
      <c r="B432" s="7" t="s">
        <v>1269</v>
      </c>
      <c r="C432" s="6" t="s">
        <v>1298</v>
      </c>
      <c r="D432" s="19" t="s">
        <v>15</v>
      </c>
      <c r="E432" s="6" t="s">
        <v>1299</v>
      </c>
      <c r="F432" s="25">
        <v>15702400</v>
      </c>
      <c r="G432" s="9" t="s">
        <v>1300</v>
      </c>
      <c r="H432" s="9" t="s">
        <v>1237</v>
      </c>
      <c r="I432" s="9" t="s">
        <v>1243</v>
      </c>
      <c r="J432" s="157">
        <f>K432/F432</f>
        <v>1</v>
      </c>
      <c r="K432" s="22">
        <v>15702400</v>
      </c>
      <c r="L432" s="22">
        <f>+F432-K432</f>
        <v>0</v>
      </c>
      <c r="M432" s="12">
        <v>1</v>
      </c>
      <c r="N432" s="22">
        <v>3925600</v>
      </c>
      <c r="O432" s="243"/>
    </row>
    <row r="433" spans="1:15" ht="13.2" customHeight="1" x14ac:dyDescent="0.25">
      <c r="A433" s="7" t="s">
        <v>5214</v>
      </c>
      <c r="B433" s="7" t="s">
        <v>1301</v>
      </c>
      <c r="C433" s="6" t="s">
        <v>1302</v>
      </c>
      <c r="D433" s="19" t="s">
        <v>15</v>
      </c>
      <c r="E433" s="6" t="s">
        <v>1303</v>
      </c>
      <c r="F433" s="25">
        <v>47107200</v>
      </c>
      <c r="G433" s="9" t="s">
        <v>1304</v>
      </c>
      <c r="H433" s="9" t="s">
        <v>1237</v>
      </c>
      <c r="I433" s="9" t="s">
        <v>1248</v>
      </c>
      <c r="J433" s="157">
        <f>K433/F433</f>
        <v>1</v>
      </c>
      <c r="K433" s="22">
        <v>47107200</v>
      </c>
      <c r="L433" s="22">
        <f>+F433-K433</f>
        <v>0</v>
      </c>
      <c r="M433" s="12">
        <v>1</v>
      </c>
      <c r="N433" s="22">
        <v>35330400</v>
      </c>
      <c r="O433" s="243"/>
    </row>
    <row r="434" spans="1:15" ht="13.2" customHeight="1" x14ac:dyDescent="0.25">
      <c r="A434" s="7" t="s">
        <v>5214</v>
      </c>
      <c r="B434" s="7" t="s">
        <v>1037</v>
      </c>
      <c r="C434" s="6" t="s">
        <v>1038</v>
      </c>
      <c r="D434" s="19" t="s">
        <v>15</v>
      </c>
      <c r="E434" s="6" t="s">
        <v>1039</v>
      </c>
      <c r="F434" s="25">
        <v>19628000</v>
      </c>
      <c r="G434" s="9" t="s">
        <v>1305</v>
      </c>
      <c r="H434" s="9" t="s">
        <v>1237</v>
      </c>
      <c r="I434" s="9" t="s">
        <v>1306</v>
      </c>
      <c r="J434" s="157">
        <f>K434/F434</f>
        <v>1</v>
      </c>
      <c r="K434" s="22">
        <v>19628000</v>
      </c>
      <c r="L434" s="22">
        <f>+F434-K434</f>
        <v>0</v>
      </c>
      <c r="M434" s="12">
        <v>2</v>
      </c>
      <c r="N434" s="22">
        <v>7851200</v>
      </c>
      <c r="O434" s="243"/>
    </row>
    <row r="435" spans="1:15" ht="13.2" customHeight="1" x14ac:dyDescent="0.25">
      <c r="A435" s="7" t="s">
        <v>5214</v>
      </c>
      <c r="B435" s="7" t="s">
        <v>1307</v>
      </c>
      <c r="C435" s="6" t="s">
        <v>1308</v>
      </c>
      <c r="D435" s="19" t="s">
        <v>15</v>
      </c>
      <c r="E435" s="6" t="s">
        <v>1309</v>
      </c>
      <c r="F435" s="25">
        <v>15702400</v>
      </c>
      <c r="G435" s="9" t="s">
        <v>1310</v>
      </c>
      <c r="H435" s="9" t="s">
        <v>1237</v>
      </c>
      <c r="I435" s="9" t="s">
        <v>1243</v>
      </c>
      <c r="J435" s="157">
        <f>K435/F435</f>
        <v>1</v>
      </c>
      <c r="K435" s="22">
        <v>15702400</v>
      </c>
      <c r="L435" s="22">
        <f>+F435-K435</f>
        <v>0</v>
      </c>
      <c r="M435" s="12">
        <v>1</v>
      </c>
      <c r="N435" s="22">
        <v>3925600</v>
      </c>
      <c r="O435" s="243"/>
    </row>
    <row r="436" spans="1:15" ht="13.2" customHeight="1" x14ac:dyDescent="0.25">
      <c r="A436" s="7" t="s">
        <v>5214</v>
      </c>
      <c r="B436" s="7" t="s">
        <v>1311</v>
      </c>
      <c r="C436" s="6" t="s">
        <v>1312</v>
      </c>
      <c r="D436" s="19" t="s">
        <v>15</v>
      </c>
      <c r="E436" s="6" t="s">
        <v>1313</v>
      </c>
      <c r="F436" s="25">
        <v>19628000</v>
      </c>
      <c r="G436" s="9" t="s">
        <v>1030</v>
      </c>
      <c r="H436" s="9" t="s">
        <v>1237</v>
      </c>
      <c r="I436" s="9" t="s">
        <v>1306</v>
      </c>
      <c r="J436" s="157">
        <f>K436/F436</f>
        <v>1</v>
      </c>
      <c r="K436" s="22">
        <v>19628000</v>
      </c>
      <c r="L436" s="22">
        <f>+F436-K436</f>
        <v>0</v>
      </c>
      <c r="M436" s="12">
        <v>2</v>
      </c>
      <c r="N436" s="22">
        <v>7851200</v>
      </c>
      <c r="O436" s="243"/>
    </row>
    <row r="437" spans="1:15" ht="13.2" customHeight="1" x14ac:dyDescent="0.25">
      <c r="A437" s="7" t="s">
        <v>5214</v>
      </c>
      <c r="B437" s="7" t="s">
        <v>1261</v>
      </c>
      <c r="C437" s="6" t="s">
        <v>1314</v>
      </c>
      <c r="D437" s="19" t="s">
        <v>15</v>
      </c>
      <c r="E437" s="6" t="s">
        <v>1315</v>
      </c>
      <c r="F437" s="25">
        <v>14721280</v>
      </c>
      <c r="G437" s="9" t="s">
        <v>1316</v>
      </c>
      <c r="H437" s="9" t="s">
        <v>1237</v>
      </c>
      <c r="I437" s="9" t="s">
        <v>1243</v>
      </c>
      <c r="J437" s="157">
        <f>K437/F437</f>
        <v>1</v>
      </c>
      <c r="K437" s="22">
        <v>14721280</v>
      </c>
      <c r="L437" s="22">
        <f>+F437-K437</f>
        <v>0</v>
      </c>
      <c r="M437" s="12">
        <v>1</v>
      </c>
      <c r="N437" s="22">
        <v>3680320</v>
      </c>
      <c r="O437" s="243"/>
    </row>
    <row r="438" spans="1:15" ht="13.2" customHeight="1" x14ac:dyDescent="0.25">
      <c r="A438" s="7" t="s">
        <v>5214</v>
      </c>
      <c r="B438" s="7" t="s">
        <v>1253</v>
      </c>
      <c r="C438" s="6" t="s">
        <v>1317</v>
      </c>
      <c r="D438" s="19" t="s">
        <v>15</v>
      </c>
      <c r="E438" s="6" t="s">
        <v>1318</v>
      </c>
      <c r="F438" s="25">
        <v>10855040</v>
      </c>
      <c r="G438" s="9" t="s">
        <v>1319</v>
      </c>
      <c r="H438" s="9" t="s">
        <v>1237</v>
      </c>
      <c r="I438" s="9" t="s">
        <v>1320</v>
      </c>
      <c r="J438" s="157">
        <f>K438/F438</f>
        <v>1</v>
      </c>
      <c r="K438" s="22">
        <v>10855040</v>
      </c>
      <c r="L438" s="22">
        <f>+F438-K438</f>
        <v>0</v>
      </c>
      <c r="M438" s="12"/>
      <c r="N438" s="22"/>
      <c r="O438" s="243"/>
    </row>
    <row r="439" spans="1:15" ht="13.2" customHeight="1" x14ac:dyDescent="0.25">
      <c r="A439" s="7" t="s">
        <v>5214</v>
      </c>
      <c r="B439" s="7" t="s">
        <v>1037</v>
      </c>
      <c r="C439" s="6" t="s">
        <v>1321</v>
      </c>
      <c r="D439" s="19" t="s">
        <v>15</v>
      </c>
      <c r="E439" s="6" t="s">
        <v>1322</v>
      </c>
      <c r="F439" s="25">
        <v>15702400</v>
      </c>
      <c r="G439" s="9" t="s">
        <v>1033</v>
      </c>
      <c r="H439" s="9" t="s">
        <v>1237</v>
      </c>
      <c r="I439" s="9" t="s">
        <v>1243</v>
      </c>
      <c r="J439" s="157">
        <f>K439/F439</f>
        <v>1</v>
      </c>
      <c r="K439" s="22">
        <v>15702400</v>
      </c>
      <c r="L439" s="22">
        <f>+F439-K439</f>
        <v>0</v>
      </c>
      <c r="M439" s="12">
        <v>1</v>
      </c>
      <c r="N439" s="22">
        <v>3925600</v>
      </c>
      <c r="O439" s="243"/>
    </row>
    <row r="440" spans="1:15" ht="13.2" customHeight="1" x14ac:dyDescent="0.25">
      <c r="A440" s="7" t="s">
        <v>5214</v>
      </c>
      <c r="B440" s="7" t="s">
        <v>1323</v>
      </c>
      <c r="C440" s="6" t="s">
        <v>1324</v>
      </c>
      <c r="D440" s="19" t="s">
        <v>15</v>
      </c>
      <c r="E440" s="6" t="s">
        <v>1325</v>
      </c>
      <c r="F440" s="25">
        <v>27479200</v>
      </c>
      <c r="G440" s="9" t="s">
        <v>1326</v>
      </c>
      <c r="H440" s="9" t="s">
        <v>1237</v>
      </c>
      <c r="I440" s="9" t="s">
        <v>1238</v>
      </c>
      <c r="J440" s="157">
        <f>K440/F440</f>
        <v>0.8571428571428571</v>
      </c>
      <c r="K440" s="22">
        <v>23553600</v>
      </c>
      <c r="L440" s="22">
        <f>+F440-K440</f>
        <v>3925600</v>
      </c>
      <c r="M440" s="12">
        <v>3</v>
      </c>
      <c r="N440" s="22">
        <v>15702400</v>
      </c>
      <c r="O440" s="243"/>
    </row>
    <row r="441" spans="1:15" ht="13.2" customHeight="1" x14ac:dyDescent="0.25">
      <c r="A441" s="7" t="s">
        <v>5214</v>
      </c>
      <c r="B441" s="7" t="s">
        <v>1005</v>
      </c>
      <c r="C441" s="6" t="s">
        <v>1006</v>
      </c>
      <c r="D441" s="19" t="s">
        <v>15</v>
      </c>
      <c r="E441" s="6" t="s">
        <v>1007</v>
      </c>
      <c r="F441" s="25">
        <v>47107200</v>
      </c>
      <c r="G441" s="9" t="s">
        <v>1008</v>
      </c>
      <c r="H441" s="9" t="s">
        <v>1237</v>
      </c>
      <c r="I441" s="9" t="s">
        <v>1248</v>
      </c>
      <c r="J441" s="157">
        <f>K441/F441</f>
        <v>0.5</v>
      </c>
      <c r="K441" s="22">
        <v>23553600</v>
      </c>
      <c r="L441" s="22">
        <f>+F441-K441</f>
        <v>23553600</v>
      </c>
      <c r="M441" s="12">
        <v>1</v>
      </c>
      <c r="N441" s="22">
        <v>35330400</v>
      </c>
      <c r="O441" s="243"/>
    </row>
    <row r="442" spans="1:15" ht="13.2" customHeight="1" x14ac:dyDescent="0.25">
      <c r="A442" s="7" t="s">
        <v>5214</v>
      </c>
      <c r="B442" s="7" t="s">
        <v>1327</v>
      </c>
      <c r="C442" s="6" t="s">
        <v>1328</v>
      </c>
      <c r="D442" s="19" t="s">
        <v>15</v>
      </c>
      <c r="E442" s="6" t="s">
        <v>1329</v>
      </c>
      <c r="F442" s="25">
        <v>13641600</v>
      </c>
      <c r="G442" s="9" t="s">
        <v>1026</v>
      </c>
      <c r="H442" s="9" t="s">
        <v>1320</v>
      </c>
      <c r="I442" s="9" t="s">
        <v>1243</v>
      </c>
      <c r="J442" s="157">
        <f>K442/F442</f>
        <v>1</v>
      </c>
      <c r="K442" s="22">
        <v>13641600</v>
      </c>
      <c r="L442" s="22">
        <f>+F442-K442</f>
        <v>0</v>
      </c>
      <c r="M442" s="12"/>
      <c r="N442" s="22"/>
      <c r="O442" s="243"/>
    </row>
    <row r="443" spans="1:15" ht="13.2" customHeight="1" x14ac:dyDescent="0.25">
      <c r="A443" s="7" t="s">
        <v>5214</v>
      </c>
      <c r="B443" s="7" t="s">
        <v>1330</v>
      </c>
      <c r="C443" s="6" t="s">
        <v>1331</v>
      </c>
      <c r="D443" s="19" t="s">
        <v>15</v>
      </c>
      <c r="E443" s="6" t="s">
        <v>1332</v>
      </c>
      <c r="F443" s="25">
        <v>15005760</v>
      </c>
      <c r="G443" s="9" t="s">
        <v>1333</v>
      </c>
      <c r="H443" s="9" t="s">
        <v>1320</v>
      </c>
      <c r="I443" s="9" t="s">
        <v>1243</v>
      </c>
      <c r="J443" s="157">
        <f>K443/F443</f>
        <v>1</v>
      </c>
      <c r="K443" s="22">
        <v>15005760</v>
      </c>
      <c r="L443" s="22">
        <f>+F443-K443</f>
        <v>0</v>
      </c>
      <c r="M443" s="12"/>
      <c r="N443" s="22"/>
      <c r="O443" s="243"/>
    </row>
    <row r="444" spans="1:15" ht="13.2" customHeight="1" x14ac:dyDescent="0.25">
      <c r="A444" s="7" t="s">
        <v>5214</v>
      </c>
      <c r="B444" s="7" t="s">
        <v>1334</v>
      </c>
      <c r="C444" s="6" t="s">
        <v>1335</v>
      </c>
      <c r="D444" s="19" t="s">
        <v>15</v>
      </c>
      <c r="E444" s="6" t="s">
        <v>1336</v>
      </c>
      <c r="F444" s="25">
        <v>25065600</v>
      </c>
      <c r="G444" s="9" t="s">
        <v>1337</v>
      </c>
      <c r="H444" s="9" t="s">
        <v>1320</v>
      </c>
      <c r="I444" s="9" t="s">
        <v>1338</v>
      </c>
      <c r="J444" s="157">
        <f>K444/F444</f>
        <v>0.66666666666666663</v>
      </c>
      <c r="K444" s="22">
        <v>16710400</v>
      </c>
      <c r="L444" s="22">
        <f>+F444-K444</f>
        <v>8355200</v>
      </c>
      <c r="M444" s="12">
        <v>1</v>
      </c>
      <c r="N444" s="22">
        <v>16710400</v>
      </c>
      <c r="O444" s="243"/>
    </row>
    <row r="445" spans="1:15" ht="13.2" customHeight="1" x14ac:dyDescent="0.25">
      <c r="A445" s="7" t="s">
        <v>5214</v>
      </c>
      <c r="B445" s="7" t="s">
        <v>1330</v>
      </c>
      <c r="C445" s="6" t="s">
        <v>1339</v>
      </c>
      <c r="D445" s="19" t="s">
        <v>15</v>
      </c>
      <c r="E445" s="6" t="s">
        <v>1340</v>
      </c>
      <c r="F445" s="25">
        <v>13641600</v>
      </c>
      <c r="G445" s="9" t="s">
        <v>1341</v>
      </c>
      <c r="H445" s="9" t="s">
        <v>1320</v>
      </c>
      <c r="I445" s="9" t="s">
        <v>1306</v>
      </c>
      <c r="J445" s="157">
        <f>K445/F445</f>
        <v>1</v>
      </c>
      <c r="K445" s="22">
        <v>13641600</v>
      </c>
      <c r="L445" s="22">
        <f>+F445-K445</f>
        <v>0</v>
      </c>
      <c r="M445" s="12"/>
      <c r="N445" s="22"/>
      <c r="O445" s="243"/>
    </row>
    <row r="446" spans="1:15" ht="13.2" customHeight="1" x14ac:dyDescent="0.25">
      <c r="A446" s="7" t="s">
        <v>5214</v>
      </c>
      <c r="B446" s="7" t="s">
        <v>1342</v>
      </c>
      <c r="C446" s="6" t="s">
        <v>1343</v>
      </c>
      <c r="D446" s="19" t="s">
        <v>15</v>
      </c>
      <c r="E446" s="6" t="s">
        <v>1344</v>
      </c>
      <c r="F446" s="25">
        <v>24542100</v>
      </c>
      <c r="G446" s="9" t="s">
        <v>1345</v>
      </c>
      <c r="H446" s="9" t="s">
        <v>1320</v>
      </c>
      <c r="I446" s="9" t="s">
        <v>1243</v>
      </c>
      <c r="J446" s="157">
        <f>K446/F446</f>
        <v>1</v>
      </c>
      <c r="K446" s="22">
        <v>24542100</v>
      </c>
      <c r="L446" s="22">
        <f>+F446-K446</f>
        <v>0</v>
      </c>
      <c r="M446" s="12"/>
      <c r="N446" s="22"/>
      <c r="O446" s="243"/>
    </row>
    <row r="447" spans="1:15" ht="13.2" customHeight="1" x14ac:dyDescent="0.25">
      <c r="A447" s="7" t="s">
        <v>5214</v>
      </c>
      <c r="B447" s="7" t="s">
        <v>1346</v>
      </c>
      <c r="C447" s="6" t="s">
        <v>1347</v>
      </c>
      <c r="D447" s="19" t="s">
        <v>15</v>
      </c>
      <c r="E447" s="6" t="s">
        <v>1348</v>
      </c>
      <c r="F447" s="25">
        <v>70616700</v>
      </c>
      <c r="G447" s="9" t="s">
        <v>1349</v>
      </c>
      <c r="H447" s="9" t="s">
        <v>1320</v>
      </c>
      <c r="I447" s="9" t="s">
        <v>1248</v>
      </c>
      <c r="J447" s="157">
        <f>K447/F447</f>
        <v>0.42857142857142855</v>
      </c>
      <c r="K447" s="22">
        <v>30264300</v>
      </c>
      <c r="L447" s="22">
        <f>+F447-K447</f>
        <v>40352400</v>
      </c>
      <c r="M447" s="12">
        <v>1</v>
      </c>
      <c r="N447" s="22">
        <v>50440500</v>
      </c>
      <c r="O447" s="243"/>
    </row>
    <row r="448" spans="1:15" ht="13.2" customHeight="1" x14ac:dyDescent="0.25">
      <c r="A448" s="7" t="s">
        <v>5214</v>
      </c>
      <c r="B448" s="7" t="s">
        <v>1350</v>
      </c>
      <c r="C448" s="6" t="s">
        <v>1351</v>
      </c>
      <c r="D448" s="19" t="s">
        <v>15</v>
      </c>
      <c r="E448" s="6" t="s">
        <v>1352</v>
      </c>
      <c r="F448" s="25">
        <v>38643360</v>
      </c>
      <c r="G448" s="9" t="s">
        <v>1353</v>
      </c>
      <c r="H448" s="9" t="s">
        <v>1320</v>
      </c>
      <c r="I448" s="9" t="s">
        <v>1248</v>
      </c>
      <c r="J448" s="157">
        <f>K448/F448</f>
        <v>0.42857142857142855</v>
      </c>
      <c r="K448" s="22">
        <v>16561440</v>
      </c>
      <c r="L448" s="22">
        <f>+F448-K448</f>
        <v>22081920</v>
      </c>
      <c r="M448" s="12">
        <v>1</v>
      </c>
      <c r="N448" s="22">
        <v>27602400</v>
      </c>
      <c r="O448" s="243"/>
    </row>
    <row r="449" spans="1:15" ht="13.2" customHeight="1" x14ac:dyDescent="0.25">
      <c r="A449" s="7" t="s">
        <v>5214</v>
      </c>
      <c r="B449" s="7" t="s">
        <v>1342</v>
      </c>
      <c r="C449" s="6" t="s">
        <v>1354</v>
      </c>
      <c r="D449" s="19" t="s">
        <v>15</v>
      </c>
      <c r="E449" s="6" t="s">
        <v>1355</v>
      </c>
      <c r="F449" s="25">
        <v>22858000</v>
      </c>
      <c r="G449" s="9" t="s">
        <v>1356</v>
      </c>
      <c r="H449" s="9" t="s">
        <v>1320</v>
      </c>
      <c r="I449" s="9" t="s">
        <v>1243</v>
      </c>
      <c r="J449" s="157">
        <f>K449/F449</f>
        <v>1</v>
      </c>
      <c r="K449" s="22">
        <v>22858000</v>
      </c>
      <c r="L449" s="22">
        <f>+F449-K449</f>
        <v>0</v>
      </c>
      <c r="M449" s="12"/>
      <c r="N449" s="22"/>
      <c r="O449" s="243"/>
    </row>
    <row r="450" spans="1:15" ht="13.2" customHeight="1" x14ac:dyDescent="0.25">
      <c r="A450" s="7" t="s">
        <v>5214</v>
      </c>
      <c r="B450" s="7" t="s">
        <v>1357</v>
      </c>
      <c r="C450" s="6" t="s">
        <v>1358</v>
      </c>
      <c r="D450" s="19" t="s">
        <v>15</v>
      </c>
      <c r="E450" s="6" t="s">
        <v>1359</v>
      </c>
      <c r="F450" s="25">
        <v>28952000</v>
      </c>
      <c r="G450" s="9" t="s">
        <v>1360</v>
      </c>
      <c r="H450" s="9" t="s">
        <v>1361</v>
      </c>
      <c r="I450" s="9" t="s">
        <v>1248</v>
      </c>
      <c r="J450" s="157">
        <f>K450/F450</f>
        <v>0.4</v>
      </c>
      <c r="K450" s="22">
        <v>11580800</v>
      </c>
      <c r="L450" s="22">
        <f>+F450-K450</f>
        <v>17371200</v>
      </c>
      <c r="M450" s="12">
        <v>1</v>
      </c>
      <c r="N450" s="22">
        <v>20266400</v>
      </c>
      <c r="O450" s="243"/>
    </row>
    <row r="451" spans="1:15" ht="13.2" customHeight="1" x14ac:dyDescent="0.25">
      <c r="A451" s="7" t="s">
        <v>5214</v>
      </c>
      <c r="B451" s="7" t="s">
        <v>1334</v>
      </c>
      <c r="C451" s="6" t="s">
        <v>1362</v>
      </c>
      <c r="D451" s="19" t="s">
        <v>15</v>
      </c>
      <c r="E451" s="6" t="s">
        <v>1363</v>
      </c>
      <c r="F451" s="25">
        <v>19628000</v>
      </c>
      <c r="G451" s="9" t="s">
        <v>1364</v>
      </c>
      <c r="H451" s="9" t="s">
        <v>1361</v>
      </c>
      <c r="I451" s="9" t="s">
        <v>1238</v>
      </c>
      <c r="J451" s="157">
        <f>K451/F451</f>
        <v>0.8</v>
      </c>
      <c r="K451" s="22">
        <v>15702400</v>
      </c>
      <c r="L451" s="22">
        <f>+F451-K451</f>
        <v>3925600</v>
      </c>
      <c r="M451" s="12">
        <v>1</v>
      </c>
      <c r="N451" s="22">
        <v>7851200</v>
      </c>
      <c r="O451" s="243"/>
    </row>
    <row r="452" spans="1:15" ht="13.2" customHeight="1" x14ac:dyDescent="0.25">
      <c r="A452" s="7" t="s">
        <v>5214</v>
      </c>
      <c r="B452" s="7" t="s">
        <v>1365</v>
      </c>
      <c r="C452" s="6" t="s">
        <v>1366</v>
      </c>
      <c r="D452" s="19" t="s">
        <v>15</v>
      </c>
      <c r="E452" s="6" t="s">
        <v>1367</v>
      </c>
      <c r="F452" s="25">
        <v>50019200</v>
      </c>
      <c r="G452" s="9" t="s">
        <v>1368</v>
      </c>
      <c r="H452" s="9" t="s">
        <v>1361</v>
      </c>
      <c r="I452" s="9" t="s">
        <v>1248</v>
      </c>
      <c r="J452" s="157">
        <f>K452/F452</f>
        <v>0.4</v>
      </c>
      <c r="K452" s="22">
        <v>20007680</v>
      </c>
      <c r="L452" s="22">
        <f>+F452-K452</f>
        <v>30011520</v>
      </c>
      <c r="M452" s="12">
        <v>1</v>
      </c>
      <c r="N452" s="22">
        <v>35013440</v>
      </c>
      <c r="O452" s="243"/>
    </row>
    <row r="453" spans="1:15" ht="13.2" customHeight="1" x14ac:dyDescent="0.25">
      <c r="A453" s="7" t="s">
        <v>5214</v>
      </c>
      <c r="B453" s="7" t="s">
        <v>1369</v>
      </c>
      <c r="C453" s="6" t="s">
        <v>1370</v>
      </c>
      <c r="D453" s="19" t="s">
        <v>15</v>
      </c>
      <c r="E453" s="6" t="s">
        <v>1371</v>
      </c>
      <c r="F453" s="25">
        <v>11776800</v>
      </c>
      <c r="G453" s="9" t="s">
        <v>1372</v>
      </c>
      <c r="H453" s="9" t="s">
        <v>1361</v>
      </c>
      <c r="I453" s="9" t="s">
        <v>1373</v>
      </c>
      <c r="J453" s="157">
        <f>K453/F453</f>
        <v>1</v>
      </c>
      <c r="K453" s="22">
        <v>11776800</v>
      </c>
      <c r="L453" s="22">
        <f>+F453-K453</f>
        <v>0</v>
      </c>
      <c r="M453" s="12"/>
      <c r="N453" s="22"/>
      <c r="O453" s="243"/>
    </row>
    <row r="454" spans="1:15" ht="13.2" customHeight="1" x14ac:dyDescent="0.25">
      <c r="A454" s="7" t="s">
        <v>5214</v>
      </c>
      <c r="B454" s="7" t="s">
        <v>1374</v>
      </c>
      <c r="C454" s="6" t="s">
        <v>1375</v>
      </c>
      <c r="D454" s="19" t="s">
        <v>15</v>
      </c>
      <c r="E454" s="6" t="s">
        <v>1376</v>
      </c>
      <c r="F454" s="25">
        <v>63891300</v>
      </c>
      <c r="G454" s="9" t="s">
        <v>1377</v>
      </c>
      <c r="H454" s="9" t="s">
        <v>1361</v>
      </c>
      <c r="I454" s="9" t="s">
        <v>1248</v>
      </c>
      <c r="J454" s="157">
        <f>K454/F454</f>
        <v>0.36842105263157893</v>
      </c>
      <c r="K454" s="22">
        <v>23538900</v>
      </c>
      <c r="L454" s="22">
        <f>+F454-K454</f>
        <v>40352400</v>
      </c>
      <c r="M454" s="12"/>
      <c r="N454" s="22"/>
      <c r="O454" s="243"/>
    </row>
    <row r="455" spans="1:15" ht="13.2" customHeight="1" x14ac:dyDescent="0.25">
      <c r="A455" s="7" t="s">
        <v>5214</v>
      </c>
      <c r="B455" s="7" t="s">
        <v>1040</v>
      </c>
      <c r="C455" s="6" t="s">
        <v>1041</v>
      </c>
      <c r="D455" s="19" t="s">
        <v>15</v>
      </c>
      <c r="E455" s="6" t="s">
        <v>1042</v>
      </c>
      <c r="F455" s="25">
        <v>9744000</v>
      </c>
      <c r="G455" s="9" t="s">
        <v>1043</v>
      </c>
      <c r="H455" s="9" t="s">
        <v>1361</v>
      </c>
      <c r="I455" s="9" t="s">
        <v>1306</v>
      </c>
      <c r="J455" s="157">
        <f>K455/F455</f>
        <v>0.66666666666666663</v>
      </c>
      <c r="K455" s="22">
        <v>6496000</v>
      </c>
      <c r="L455" s="22">
        <f>+F455-K455</f>
        <v>3248000</v>
      </c>
      <c r="M455" s="12"/>
      <c r="N455" s="22"/>
      <c r="O455" s="243"/>
    </row>
    <row r="456" spans="1:15" ht="13.2" customHeight="1" x14ac:dyDescent="0.25">
      <c r="A456" s="7" t="s">
        <v>5214</v>
      </c>
      <c r="B456" s="7" t="s">
        <v>1342</v>
      </c>
      <c r="C456" s="6" t="s">
        <v>1378</v>
      </c>
      <c r="D456" s="19" t="s">
        <v>15</v>
      </c>
      <c r="E456" s="6" t="s">
        <v>1379</v>
      </c>
      <c r="F456" s="25">
        <v>68574000</v>
      </c>
      <c r="G456" s="9" t="s">
        <v>1356</v>
      </c>
      <c r="H456" s="9" t="s">
        <v>1243</v>
      </c>
      <c r="I456" s="9" t="s">
        <v>1248</v>
      </c>
      <c r="J456" s="157">
        <f>K456/F456</f>
        <v>0.41666666666666669</v>
      </c>
      <c r="K456" s="22">
        <v>28572500</v>
      </c>
      <c r="L456" s="22">
        <f>+F456-K456</f>
        <v>40001500</v>
      </c>
      <c r="M456" s="12"/>
      <c r="N456" s="22"/>
      <c r="O456" s="243"/>
    </row>
    <row r="457" spans="1:15" ht="13.2" customHeight="1" x14ac:dyDescent="0.25">
      <c r="A457" s="7" t="s">
        <v>5214</v>
      </c>
      <c r="B457" s="7" t="s">
        <v>1380</v>
      </c>
      <c r="C457" s="6" t="s">
        <v>1381</v>
      </c>
      <c r="D457" s="19" t="s">
        <v>15</v>
      </c>
      <c r="E457" s="6" t="s">
        <v>1382</v>
      </c>
      <c r="F457" s="25">
        <v>11778600</v>
      </c>
      <c r="G457" s="9" t="s">
        <v>1383</v>
      </c>
      <c r="H457" s="9" t="s">
        <v>1243</v>
      </c>
      <c r="I457" s="9" t="s">
        <v>1238</v>
      </c>
      <c r="J457" s="157">
        <f>K457/F457</f>
        <v>0.83320598373321109</v>
      </c>
      <c r="K457" s="22">
        <v>9814000</v>
      </c>
      <c r="L457" s="22">
        <f>+F457-K457</f>
        <v>1964600</v>
      </c>
      <c r="M457" s="12"/>
      <c r="N457" s="22"/>
      <c r="O457" s="243"/>
    </row>
    <row r="458" spans="1:15" ht="13.2" customHeight="1" x14ac:dyDescent="0.25">
      <c r="A458" s="7" t="s">
        <v>5214</v>
      </c>
      <c r="B458" s="7" t="s">
        <v>1384</v>
      </c>
      <c r="C458" s="6" t="s">
        <v>1385</v>
      </c>
      <c r="D458" s="19" t="s">
        <v>15</v>
      </c>
      <c r="E458" s="6" t="s">
        <v>1386</v>
      </c>
      <c r="F458" s="25">
        <v>42516320</v>
      </c>
      <c r="G458" s="9" t="s">
        <v>1387</v>
      </c>
      <c r="H458" s="9" t="s">
        <v>1243</v>
      </c>
      <c r="I458" s="9" t="s">
        <v>1248</v>
      </c>
      <c r="J458" s="157">
        <f>K458/F458</f>
        <v>0.29411764705882354</v>
      </c>
      <c r="K458" s="22">
        <v>12504800</v>
      </c>
      <c r="L458" s="22">
        <f>+F458-K458</f>
        <v>30011520</v>
      </c>
      <c r="M458" s="12"/>
      <c r="N458" s="22"/>
      <c r="O458" s="243"/>
    </row>
    <row r="459" spans="1:15" ht="13.2" customHeight="1" x14ac:dyDescent="0.25">
      <c r="A459" s="7" t="s">
        <v>5214</v>
      </c>
      <c r="B459" s="7" t="s">
        <v>1388</v>
      </c>
      <c r="C459" s="6" t="s">
        <v>1389</v>
      </c>
      <c r="D459" s="19" t="s">
        <v>15</v>
      </c>
      <c r="E459" s="6" t="s">
        <v>1390</v>
      </c>
      <c r="F459" s="25">
        <v>20007680</v>
      </c>
      <c r="G459" s="9" t="s">
        <v>1391</v>
      </c>
      <c r="H459" s="9" t="s">
        <v>1243</v>
      </c>
      <c r="I459" s="9" t="s">
        <v>1392</v>
      </c>
      <c r="J459" s="157">
        <f>K459/F459</f>
        <v>0.625</v>
      </c>
      <c r="K459" s="22">
        <v>12504800</v>
      </c>
      <c r="L459" s="22">
        <f>+F459-K459</f>
        <v>7502880</v>
      </c>
      <c r="M459" s="12"/>
      <c r="N459" s="22"/>
      <c r="O459" s="243"/>
    </row>
    <row r="460" spans="1:15" ht="13.2" customHeight="1" x14ac:dyDescent="0.25">
      <c r="A460" s="7" t="s">
        <v>5214</v>
      </c>
      <c r="B460" s="7" t="s">
        <v>1393</v>
      </c>
      <c r="C460" s="6" t="s">
        <v>1394</v>
      </c>
      <c r="D460" s="19" t="s">
        <v>15</v>
      </c>
      <c r="E460" s="6" t="s">
        <v>1395</v>
      </c>
      <c r="F460" s="25">
        <v>20007680</v>
      </c>
      <c r="G460" s="9" t="s">
        <v>1396</v>
      </c>
      <c r="H460" s="9" t="s">
        <v>1243</v>
      </c>
      <c r="I460" s="9" t="s">
        <v>1392</v>
      </c>
      <c r="J460" s="157">
        <f>K460/F460</f>
        <v>0.625</v>
      </c>
      <c r="K460" s="22">
        <v>12504800</v>
      </c>
      <c r="L460" s="22">
        <f>+F460-K460</f>
        <v>7502880</v>
      </c>
      <c r="M460" s="12"/>
      <c r="N460" s="22"/>
      <c r="O460" s="243"/>
    </row>
    <row r="461" spans="1:15" ht="13.2" customHeight="1" x14ac:dyDescent="0.25">
      <c r="A461" s="7" t="s">
        <v>5214</v>
      </c>
      <c r="B461" s="7" t="s">
        <v>1393</v>
      </c>
      <c r="C461" s="6" t="s">
        <v>1397</v>
      </c>
      <c r="D461" s="19" t="s">
        <v>15</v>
      </c>
      <c r="E461" s="6" t="s">
        <v>1398</v>
      </c>
      <c r="F461" s="25">
        <v>20007680</v>
      </c>
      <c r="G461" s="9" t="s">
        <v>1399</v>
      </c>
      <c r="H461" s="9" t="s">
        <v>1243</v>
      </c>
      <c r="I461" s="9" t="s">
        <v>1392</v>
      </c>
      <c r="J461" s="157">
        <f>K461/F461</f>
        <v>0.625</v>
      </c>
      <c r="K461" s="22">
        <v>12504800</v>
      </c>
      <c r="L461" s="22">
        <f>+F461-K461</f>
        <v>7502880</v>
      </c>
      <c r="M461" s="12"/>
      <c r="N461" s="22"/>
      <c r="O461" s="243"/>
    </row>
    <row r="462" spans="1:15" ht="13.2" customHeight="1" x14ac:dyDescent="0.25">
      <c r="A462" s="7" t="s">
        <v>5214</v>
      </c>
      <c r="B462" s="7" t="s">
        <v>1393</v>
      </c>
      <c r="C462" s="6" t="s">
        <v>1400</v>
      </c>
      <c r="D462" s="19" t="s">
        <v>15</v>
      </c>
      <c r="E462" s="6" t="s">
        <v>1401</v>
      </c>
      <c r="F462" s="25">
        <v>20007680</v>
      </c>
      <c r="G462" s="9" t="s">
        <v>1402</v>
      </c>
      <c r="H462" s="9" t="s">
        <v>1243</v>
      </c>
      <c r="I462" s="9" t="s">
        <v>1392</v>
      </c>
      <c r="J462" s="157">
        <f>K462/F462</f>
        <v>0.625</v>
      </c>
      <c r="K462" s="22">
        <v>12504800</v>
      </c>
      <c r="L462" s="22">
        <f>+F462-K462</f>
        <v>7502880</v>
      </c>
      <c r="M462" s="12"/>
      <c r="N462" s="22"/>
      <c r="O462" s="243"/>
    </row>
    <row r="463" spans="1:15" ht="13.2" customHeight="1" x14ac:dyDescent="0.25">
      <c r="A463" s="7" t="s">
        <v>5214</v>
      </c>
      <c r="B463" s="7" t="s">
        <v>1403</v>
      </c>
      <c r="C463" s="6" t="s">
        <v>1404</v>
      </c>
      <c r="D463" s="19" t="s">
        <v>15</v>
      </c>
      <c r="E463" s="6" t="s">
        <v>1405</v>
      </c>
      <c r="F463" s="25">
        <v>11040960</v>
      </c>
      <c r="G463" s="9" t="s">
        <v>1279</v>
      </c>
      <c r="H463" s="9" t="s">
        <v>1306</v>
      </c>
      <c r="I463" s="9" t="s">
        <v>1238</v>
      </c>
      <c r="J463" s="157">
        <f>K463/F463</f>
        <v>0.66666666666666663</v>
      </c>
      <c r="K463" s="22">
        <v>7360640</v>
      </c>
      <c r="L463" s="22">
        <f>+F463-K463</f>
        <v>3680320</v>
      </c>
      <c r="M463" s="12"/>
      <c r="N463" s="22"/>
      <c r="O463" s="243"/>
    </row>
    <row r="464" spans="1:15" ht="13.2" customHeight="1" x14ac:dyDescent="0.25">
      <c r="A464" s="7" t="s">
        <v>5214</v>
      </c>
      <c r="B464" s="7" t="s">
        <v>1403</v>
      </c>
      <c r="C464" s="6" t="s">
        <v>1406</v>
      </c>
      <c r="D464" s="19" t="s">
        <v>15</v>
      </c>
      <c r="E464" s="6" t="s">
        <v>1407</v>
      </c>
      <c r="F464" s="25">
        <v>11040960</v>
      </c>
      <c r="G464" s="9" t="s">
        <v>1316</v>
      </c>
      <c r="H464" s="9" t="s">
        <v>1306</v>
      </c>
      <c r="I464" s="9" t="s">
        <v>1238</v>
      </c>
      <c r="J464" s="157">
        <f>K464/F464</f>
        <v>0.66666666666666663</v>
      </c>
      <c r="K464" s="22">
        <v>7360640</v>
      </c>
      <c r="L464" s="22">
        <f>+F464-K464</f>
        <v>3680320</v>
      </c>
      <c r="M464" s="12"/>
      <c r="N464" s="22"/>
      <c r="O464" s="243"/>
    </row>
    <row r="465" spans="1:15" ht="13.2" customHeight="1" x14ac:dyDescent="0.25">
      <c r="A465" s="7" t="s">
        <v>5214</v>
      </c>
      <c r="B465" s="7" t="s">
        <v>1408</v>
      </c>
      <c r="C465" s="6" t="s">
        <v>1409</v>
      </c>
      <c r="D465" s="19" t="s">
        <v>15</v>
      </c>
      <c r="E465" s="6" t="s">
        <v>1410</v>
      </c>
      <c r="F465" s="25">
        <v>31404080</v>
      </c>
      <c r="G465" s="9" t="s">
        <v>1272</v>
      </c>
      <c r="H465" s="9" t="s">
        <v>1306</v>
      </c>
      <c r="I465" s="9" t="s">
        <v>1248</v>
      </c>
      <c r="J465" s="157">
        <f>K465/F465</f>
        <v>0.2500057317393154</v>
      </c>
      <c r="K465" s="22">
        <v>7851200</v>
      </c>
      <c r="L465" s="22">
        <f>+F465-K465</f>
        <v>23552880</v>
      </c>
      <c r="M465" s="12"/>
      <c r="N465" s="22"/>
      <c r="O465" s="243"/>
    </row>
    <row r="466" spans="1:15" ht="13.2" customHeight="1" x14ac:dyDescent="0.25">
      <c r="A466" s="7" t="s">
        <v>5214</v>
      </c>
      <c r="B466" s="7" t="s">
        <v>1384</v>
      </c>
      <c r="C466" s="6" t="s">
        <v>1411</v>
      </c>
      <c r="D466" s="19" t="s">
        <v>15</v>
      </c>
      <c r="E466" s="6" t="s">
        <v>1412</v>
      </c>
      <c r="F466" s="25">
        <v>36377600</v>
      </c>
      <c r="G466" s="9" t="s">
        <v>1283</v>
      </c>
      <c r="H466" s="9" t="s">
        <v>1306</v>
      </c>
      <c r="I466" s="9" t="s">
        <v>1248</v>
      </c>
      <c r="J466" s="157">
        <f>K466/F466</f>
        <v>0.25</v>
      </c>
      <c r="K466" s="22">
        <v>9094400</v>
      </c>
      <c r="L466" s="22">
        <f>+F466-K466</f>
        <v>27283200</v>
      </c>
      <c r="M466" s="12"/>
      <c r="N466" s="22"/>
      <c r="O466" s="243"/>
    </row>
    <row r="467" spans="1:15" ht="13.2" customHeight="1" x14ac:dyDescent="0.25">
      <c r="A467" s="7" t="s">
        <v>5214</v>
      </c>
      <c r="B467" s="7" t="s">
        <v>1239</v>
      </c>
      <c r="C467" s="6" t="s">
        <v>1413</v>
      </c>
      <c r="D467" s="19" t="s">
        <v>15</v>
      </c>
      <c r="E467" s="6" t="s">
        <v>1414</v>
      </c>
      <c r="F467" s="25">
        <v>44000000</v>
      </c>
      <c r="G467" s="9" t="s">
        <v>1242</v>
      </c>
      <c r="H467" s="9" t="s">
        <v>1306</v>
      </c>
      <c r="I467" s="9" t="s">
        <v>1248</v>
      </c>
      <c r="J467" s="157">
        <f>K467/F467</f>
        <v>0.25</v>
      </c>
      <c r="K467" s="22">
        <v>11000000</v>
      </c>
      <c r="L467" s="22">
        <f>+F467-K467</f>
        <v>33000000</v>
      </c>
      <c r="M467" s="12"/>
      <c r="N467" s="22"/>
      <c r="O467" s="243"/>
    </row>
    <row r="468" spans="1:15" ht="13.2" customHeight="1" x14ac:dyDescent="0.25">
      <c r="A468" s="7" t="s">
        <v>5214</v>
      </c>
      <c r="B468" s="7" t="s">
        <v>1415</v>
      </c>
      <c r="C468" s="6" t="s">
        <v>1416</v>
      </c>
      <c r="D468" s="19" t="s">
        <v>15</v>
      </c>
      <c r="E468" s="6" t="s">
        <v>1417</v>
      </c>
      <c r="F468" s="25">
        <v>31404080</v>
      </c>
      <c r="G468" s="9" t="s">
        <v>1276</v>
      </c>
      <c r="H468" s="9" t="s">
        <v>1306</v>
      </c>
      <c r="I468" s="9" t="s">
        <v>1248</v>
      </c>
      <c r="J468" s="157">
        <f>K468/F468</f>
        <v>0.2500057317393154</v>
      </c>
      <c r="K468" s="22">
        <v>7851200</v>
      </c>
      <c r="L468" s="22">
        <f>+F468-K468</f>
        <v>23552880</v>
      </c>
      <c r="M468" s="12"/>
      <c r="N468" s="22"/>
      <c r="O468" s="243"/>
    </row>
    <row r="469" spans="1:15" ht="13.2" customHeight="1" x14ac:dyDescent="0.25">
      <c r="A469" s="7" t="s">
        <v>5214</v>
      </c>
      <c r="B469" s="7" t="s">
        <v>1342</v>
      </c>
      <c r="C469" s="6" t="s">
        <v>1418</v>
      </c>
      <c r="D469" s="19" t="s">
        <v>15</v>
      </c>
      <c r="E469" s="6" t="s">
        <v>1419</v>
      </c>
      <c r="F469" s="25">
        <v>65445600</v>
      </c>
      <c r="G469" s="9" t="s">
        <v>1345</v>
      </c>
      <c r="H469" s="9" t="s">
        <v>1306</v>
      </c>
      <c r="I469" s="9" t="s">
        <v>1248</v>
      </c>
      <c r="J469" s="157">
        <f>K469/F469</f>
        <v>0.25</v>
      </c>
      <c r="K469" s="22">
        <v>16361400</v>
      </c>
      <c r="L469" s="22">
        <f>+F469-K469</f>
        <v>49084200</v>
      </c>
      <c r="M469" s="12"/>
      <c r="N469" s="22"/>
      <c r="O469" s="243"/>
    </row>
    <row r="470" spans="1:15" ht="13.2" customHeight="1" x14ac:dyDescent="0.25">
      <c r="A470" s="7" t="s">
        <v>5214</v>
      </c>
      <c r="B470" s="7" t="s">
        <v>1330</v>
      </c>
      <c r="C470" s="6" t="s">
        <v>1420</v>
      </c>
      <c r="D470" s="19" t="s">
        <v>15</v>
      </c>
      <c r="E470" s="6" t="s">
        <v>1421</v>
      </c>
      <c r="F470" s="25">
        <v>40015360</v>
      </c>
      <c r="G470" s="9" t="s">
        <v>1333</v>
      </c>
      <c r="H470" s="9" t="s">
        <v>1306</v>
      </c>
      <c r="I470" s="9" t="s">
        <v>1248</v>
      </c>
      <c r="J470" s="157">
        <f>K470/F470</f>
        <v>0.25</v>
      </c>
      <c r="K470" s="22">
        <v>10003840</v>
      </c>
      <c r="L470" s="22">
        <f>+F470-K470</f>
        <v>30011520</v>
      </c>
      <c r="M470" s="12"/>
      <c r="N470" s="22"/>
      <c r="O470" s="243"/>
    </row>
    <row r="471" spans="1:15" ht="13.2" customHeight="1" x14ac:dyDescent="0.25">
      <c r="A471" s="7" t="s">
        <v>5214</v>
      </c>
      <c r="B471" s="7" t="s">
        <v>1307</v>
      </c>
      <c r="C471" s="6" t="s">
        <v>1422</v>
      </c>
      <c r="D471" s="19" t="s">
        <v>15</v>
      </c>
      <c r="E471" s="6" t="s">
        <v>1423</v>
      </c>
      <c r="F471" s="25">
        <v>31404080</v>
      </c>
      <c r="G471" s="9" t="s">
        <v>1310</v>
      </c>
      <c r="H471" s="9" t="s">
        <v>1306</v>
      </c>
      <c r="I471" s="9" t="s">
        <v>1248</v>
      </c>
      <c r="J471" s="157">
        <f>K471/F471</f>
        <v>0</v>
      </c>
      <c r="K471" s="22"/>
      <c r="L471" s="22">
        <f>+F471-K471</f>
        <v>31404080</v>
      </c>
      <c r="M471" s="12"/>
      <c r="N471" s="22"/>
      <c r="O471" s="243"/>
    </row>
    <row r="472" spans="1:15" ht="13.2" customHeight="1" x14ac:dyDescent="0.25">
      <c r="A472" s="7" t="s">
        <v>5214</v>
      </c>
      <c r="B472" s="7" t="s">
        <v>1408</v>
      </c>
      <c r="C472" s="6" t="s">
        <v>1424</v>
      </c>
      <c r="D472" s="19" t="s">
        <v>15</v>
      </c>
      <c r="E472" s="6" t="s">
        <v>1425</v>
      </c>
      <c r="F472" s="25">
        <v>31404080</v>
      </c>
      <c r="G472" s="9" t="s">
        <v>1426</v>
      </c>
      <c r="H472" s="9" t="s">
        <v>1306</v>
      </c>
      <c r="I472" s="9" t="s">
        <v>1248</v>
      </c>
      <c r="J472" s="157">
        <f>K472/F472</f>
        <v>0.2500057317393154</v>
      </c>
      <c r="K472" s="22">
        <v>7851200</v>
      </c>
      <c r="L472" s="22">
        <f>+F472-K472</f>
        <v>23552880</v>
      </c>
      <c r="M472" s="12"/>
      <c r="N472" s="22"/>
      <c r="O472" s="243"/>
    </row>
    <row r="473" spans="1:15" ht="13.2" customHeight="1" x14ac:dyDescent="0.25">
      <c r="A473" s="7" t="s">
        <v>5214</v>
      </c>
      <c r="B473" s="7" t="s">
        <v>1427</v>
      </c>
      <c r="C473" s="6" t="s">
        <v>1428</v>
      </c>
      <c r="D473" s="19" t="s">
        <v>15</v>
      </c>
      <c r="E473" s="6" t="s">
        <v>1429</v>
      </c>
      <c r="F473" s="25">
        <v>36377600</v>
      </c>
      <c r="G473" s="9" t="s">
        <v>1260</v>
      </c>
      <c r="H473" s="9" t="s">
        <v>1306</v>
      </c>
      <c r="I473" s="9" t="s">
        <v>1248</v>
      </c>
      <c r="J473" s="157">
        <f>K473/F473</f>
        <v>0.25</v>
      </c>
      <c r="K473" s="22">
        <v>9094400</v>
      </c>
      <c r="L473" s="22">
        <f>+F473-K473</f>
        <v>27283200</v>
      </c>
      <c r="M473" s="12"/>
      <c r="N473" s="22"/>
      <c r="O473" s="243"/>
    </row>
    <row r="474" spans="1:15" ht="13.2" customHeight="1" x14ac:dyDescent="0.25">
      <c r="A474" s="7" t="s">
        <v>5214</v>
      </c>
      <c r="B474" s="7" t="s">
        <v>1430</v>
      </c>
      <c r="C474" s="6" t="s">
        <v>1431</v>
      </c>
      <c r="D474" s="19" t="s">
        <v>15</v>
      </c>
      <c r="E474" s="6" t="s">
        <v>1432</v>
      </c>
      <c r="F474" s="25">
        <v>23161600</v>
      </c>
      <c r="G474" s="9" t="s">
        <v>1287</v>
      </c>
      <c r="H474" s="9" t="s">
        <v>1306</v>
      </c>
      <c r="I474" s="9" t="s">
        <v>1248</v>
      </c>
      <c r="J474" s="157">
        <f>K474/F474</f>
        <v>0.25</v>
      </c>
      <c r="K474" s="22">
        <v>5790400</v>
      </c>
      <c r="L474" s="22">
        <f>+F474-K474</f>
        <v>17371200</v>
      </c>
      <c r="M474" s="12"/>
      <c r="N474" s="22"/>
      <c r="O474" s="243"/>
    </row>
    <row r="475" spans="1:15" ht="13.2" customHeight="1" x14ac:dyDescent="0.25">
      <c r="A475" s="7" t="s">
        <v>5214</v>
      </c>
      <c r="B475" s="7" t="s">
        <v>1433</v>
      </c>
      <c r="C475" s="6" t="s">
        <v>1434</v>
      </c>
      <c r="D475" s="19" t="s">
        <v>15</v>
      </c>
      <c r="E475" s="6" t="s">
        <v>1435</v>
      </c>
      <c r="F475" s="25">
        <v>36377600</v>
      </c>
      <c r="G475" s="9" t="s">
        <v>1252</v>
      </c>
      <c r="H475" s="9" t="s">
        <v>1306</v>
      </c>
      <c r="I475" s="9" t="s">
        <v>1248</v>
      </c>
      <c r="J475" s="157">
        <f>K475/F475</f>
        <v>0.25</v>
      </c>
      <c r="K475" s="22">
        <v>9094400</v>
      </c>
      <c r="L475" s="22">
        <f>+F475-K475</f>
        <v>27283200</v>
      </c>
      <c r="M475" s="12"/>
      <c r="N475" s="22"/>
      <c r="O475" s="243"/>
    </row>
    <row r="476" spans="1:15" ht="13.2" customHeight="1" x14ac:dyDescent="0.25">
      <c r="A476" s="7" t="s">
        <v>5214</v>
      </c>
      <c r="B476" s="7" t="s">
        <v>847</v>
      </c>
      <c r="C476" s="6" t="s">
        <v>1436</v>
      </c>
      <c r="D476" s="19" t="s">
        <v>15</v>
      </c>
      <c r="E476" s="6" t="s">
        <v>1437</v>
      </c>
      <c r="F476" s="25">
        <v>11580800</v>
      </c>
      <c r="G476" s="9" t="s">
        <v>1438</v>
      </c>
      <c r="H476" s="9" t="s">
        <v>1306</v>
      </c>
      <c r="I476" s="9" t="s">
        <v>1392</v>
      </c>
      <c r="J476" s="157">
        <f>K476/F476</f>
        <v>0.5</v>
      </c>
      <c r="K476" s="22">
        <v>5790400</v>
      </c>
      <c r="L476" s="22">
        <f>+F476-K476</f>
        <v>5790400</v>
      </c>
      <c r="M476" s="12"/>
      <c r="N476" s="22"/>
      <c r="O476" s="243"/>
    </row>
    <row r="477" spans="1:15" ht="13.2" customHeight="1" x14ac:dyDescent="0.25">
      <c r="A477" s="7" t="s">
        <v>5214</v>
      </c>
      <c r="B477" s="7" t="s">
        <v>1334</v>
      </c>
      <c r="C477" s="6" t="s">
        <v>1439</v>
      </c>
      <c r="D477" s="19" t="s">
        <v>15</v>
      </c>
      <c r="E477" s="6" t="s">
        <v>1440</v>
      </c>
      <c r="F477" s="25">
        <v>14721280</v>
      </c>
      <c r="G477" s="9" t="s">
        <v>1441</v>
      </c>
      <c r="H477" s="9" t="s">
        <v>1306</v>
      </c>
      <c r="I477" s="9" t="s">
        <v>1392</v>
      </c>
      <c r="J477" s="157">
        <f>K477/F477</f>
        <v>0.5</v>
      </c>
      <c r="K477" s="22">
        <v>7360640</v>
      </c>
      <c r="L477" s="22">
        <f>+F477-K477</f>
        <v>7360640</v>
      </c>
      <c r="M477" s="12"/>
      <c r="N477" s="22"/>
      <c r="O477" s="243"/>
    </row>
    <row r="478" spans="1:15" ht="13.2" customHeight="1" x14ac:dyDescent="0.25">
      <c r="A478" s="7" t="s">
        <v>5214</v>
      </c>
      <c r="B478" s="7" t="s">
        <v>1442</v>
      </c>
      <c r="C478" s="6" t="s">
        <v>1443</v>
      </c>
      <c r="D478" s="19" t="s">
        <v>15</v>
      </c>
      <c r="E478" s="6" t="s">
        <v>1444</v>
      </c>
      <c r="F478" s="25">
        <v>20176200</v>
      </c>
      <c r="G478" s="9" t="s">
        <v>1445</v>
      </c>
      <c r="H478" s="9" t="s">
        <v>1373</v>
      </c>
      <c r="I478" s="9" t="s">
        <v>1392</v>
      </c>
      <c r="J478" s="157">
        <f>K478/F478</f>
        <v>0.33333333333333331</v>
      </c>
      <c r="K478" s="22">
        <v>6725400</v>
      </c>
      <c r="L478" s="22">
        <f>+F478-K478</f>
        <v>13450800</v>
      </c>
      <c r="M478" s="12"/>
      <c r="N478" s="22"/>
      <c r="O478" s="243"/>
    </row>
    <row r="479" spans="1:15" ht="13.2" customHeight="1" x14ac:dyDescent="0.25">
      <c r="A479" s="7" t="s">
        <v>5214</v>
      </c>
      <c r="B479" s="7" t="s">
        <v>1430</v>
      </c>
      <c r="C479" s="6" t="s">
        <v>1446</v>
      </c>
      <c r="D479" s="19" t="s">
        <v>15</v>
      </c>
      <c r="E479" s="6" t="s">
        <v>1447</v>
      </c>
      <c r="F479" s="25">
        <v>11580800</v>
      </c>
      <c r="G479" s="9" t="s">
        <v>1448</v>
      </c>
      <c r="H479" s="9" t="s">
        <v>1373</v>
      </c>
      <c r="I479" s="9" t="s">
        <v>1338</v>
      </c>
      <c r="J479" s="157">
        <f>K479/F479</f>
        <v>0.25</v>
      </c>
      <c r="K479" s="22">
        <v>2895200</v>
      </c>
      <c r="L479" s="22">
        <f>+F479-K479</f>
        <v>8685600</v>
      </c>
      <c r="M479" s="12"/>
      <c r="N479" s="22"/>
      <c r="O479" s="243"/>
    </row>
    <row r="480" spans="1:15" ht="13.2" customHeight="1" x14ac:dyDescent="0.25">
      <c r="A480" s="7" t="s">
        <v>5214</v>
      </c>
      <c r="B480" s="7" t="s">
        <v>1334</v>
      </c>
      <c r="C480" s="6" t="s">
        <v>1449</v>
      </c>
      <c r="D480" s="19" t="s">
        <v>15</v>
      </c>
      <c r="E480" s="6" t="s">
        <v>1450</v>
      </c>
      <c r="F480" s="25">
        <v>20007680</v>
      </c>
      <c r="G480" s="9" t="s">
        <v>1451</v>
      </c>
      <c r="H480" s="9" t="s">
        <v>1306</v>
      </c>
      <c r="I480" s="9" t="s">
        <v>1338</v>
      </c>
      <c r="J480" s="157">
        <f>K480/F480</f>
        <v>0.375</v>
      </c>
      <c r="K480" s="22">
        <v>7502880</v>
      </c>
      <c r="L480" s="22">
        <f>+F480-K480</f>
        <v>12504800</v>
      </c>
      <c r="M480" s="12"/>
      <c r="N480" s="22"/>
      <c r="O480" s="243"/>
    </row>
    <row r="481" spans="1:15" ht="13.2" customHeight="1" x14ac:dyDescent="0.25">
      <c r="A481" s="7" t="s">
        <v>5214</v>
      </c>
      <c r="B481" s="7" t="s">
        <v>1334</v>
      </c>
      <c r="C481" s="6" t="s">
        <v>1452</v>
      </c>
      <c r="D481" s="19" t="s">
        <v>15</v>
      </c>
      <c r="E481" s="6" t="s">
        <v>1453</v>
      </c>
      <c r="F481" s="25">
        <v>18188800</v>
      </c>
      <c r="G481" s="9" t="s">
        <v>1454</v>
      </c>
      <c r="H481" s="9" t="s">
        <v>1306</v>
      </c>
      <c r="I481" s="9" t="s">
        <v>1392</v>
      </c>
      <c r="J481" s="157">
        <f>K481/F481</f>
        <v>0.5</v>
      </c>
      <c r="K481" s="22">
        <v>9094400</v>
      </c>
      <c r="L481" s="22">
        <f>+F481-K481</f>
        <v>9094400</v>
      </c>
      <c r="M481" s="12"/>
      <c r="N481" s="22"/>
      <c r="O481" s="243"/>
    </row>
    <row r="482" spans="1:15" ht="13.2" customHeight="1" x14ac:dyDescent="0.25">
      <c r="A482" s="7" t="s">
        <v>5214</v>
      </c>
      <c r="B482" s="7" t="s">
        <v>1455</v>
      </c>
      <c r="C482" s="6" t="s">
        <v>1456</v>
      </c>
      <c r="D482" s="19" t="s">
        <v>15</v>
      </c>
      <c r="E482" s="6" t="s">
        <v>1457</v>
      </c>
      <c r="F482" s="25">
        <v>21710080</v>
      </c>
      <c r="G482" s="9" t="s">
        <v>1458</v>
      </c>
      <c r="H482" s="9" t="s">
        <v>1306</v>
      </c>
      <c r="I482" s="9" t="s">
        <v>1392</v>
      </c>
      <c r="J482" s="157">
        <f>K482/F482</f>
        <v>0.5</v>
      </c>
      <c r="K482" s="22">
        <v>10855040</v>
      </c>
      <c r="L482" s="22">
        <f>+F482-K482</f>
        <v>10855040</v>
      </c>
      <c r="M482" s="12"/>
      <c r="N482" s="22"/>
      <c r="O482" s="243"/>
    </row>
    <row r="483" spans="1:15" ht="13.2" customHeight="1" x14ac:dyDescent="0.25">
      <c r="A483" s="217" t="s">
        <v>5214</v>
      </c>
      <c r="B483" s="19" t="s">
        <v>1459</v>
      </c>
      <c r="C483" s="19" t="s">
        <v>1460</v>
      </c>
      <c r="D483" s="4" t="s">
        <v>354</v>
      </c>
      <c r="E483" s="19" t="s">
        <v>1461</v>
      </c>
      <c r="F483" s="10">
        <v>8685600</v>
      </c>
      <c r="G483" s="7" t="s">
        <v>1462</v>
      </c>
      <c r="H483" s="158">
        <v>45306</v>
      </c>
      <c r="I483" s="158">
        <v>45382</v>
      </c>
      <c r="J483" s="30">
        <v>100</v>
      </c>
      <c r="K483" s="10">
        <v>14476000</v>
      </c>
      <c r="L483" s="10">
        <v>0</v>
      </c>
      <c r="M483" s="30">
        <v>2</v>
      </c>
      <c r="N483" s="25">
        <v>5790400</v>
      </c>
      <c r="O483" s="243"/>
    </row>
    <row r="484" spans="1:15" ht="13.2" customHeight="1" x14ac:dyDescent="0.25">
      <c r="A484" s="217" t="s">
        <v>5214</v>
      </c>
      <c r="B484" s="19" t="s">
        <v>1463</v>
      </c>
      <c r="C484" s="19" t="s">
        <v>1464</v>
      </c>
      <c r="D484" s="4" t="s">
        <v>354</v>
      </c>
      <c r="E484" s="19" t="s">
        <v>1465</v>
      </c>
      <c r="F484" s="10">
        <v>13641600</v>
      </c>
      <c r="G484" s="7" t="s">
        <v>1466</v>
      </c>
      <c r="H484" s="158">
        <v>45306</v>
      </c>
      <c r="I484" s="158">
        <v>45382</v>
      </c>
      <c r="J484" s="30">
        <v>86</v>
      </c>
      <c r="K484" s="10">
        <v>27283200</v>
      </c>
      <c r="L484" s="11">
        <v>4547200</v>
      </c>
      <c r="M484" s="30">
        <v>3</v>
      </c>
      <c r="N484" s="25">
        <v>18188800</v>
      </c>
      <c r="O484" s="243"/>
    </row>
    <row r="485" spans="1:15" ht="13.2" customHeight="1" x14ac:dyDescent="0.25">
      <c r="A485" s="217" t="s">
        <v>5214</v>
      </c>
      <c r="B485" s="19" t="s">
        <v>1463</v>
      </c>
      <c r="C485" s="19" t="s">
        <v>1467</v>
      </c>
      <c r="D485" s="4" t="s">
        <v>354</v>
      </c>
      <c r="E485" s="19" t="s">
        <v>1468</v>
      </c>
      <c r="F485" s="10">
        <v>13641600</v>
      </c>
      <c r="G485" s="7" t="s">
        <v>1469</v>
      </c>
      <c r="H485" s="158">
        <v>45306</v>
      </c>
      <c r="I485" s="158">
        <v>45382</v>
      </c>
      <c r="J485" s="30">
        <v>100</v>
      </c>
      <c r="K485" s="10">
        <v>18188800</v>
      </c>
      <c r="L485" s="10">
        <v>0</v>
      </c>
      <c r="M485" s="30">
        <v>1</v>
      </c>
      <c r="N485" s="25">
        <v>4547200</v>
      </c>
      <c r="O485" s="243"/>
    </row>
    <row r="486" spans="1:15" ht="13.2" customHeight="1" x14ac:dyDescent="0.25">
      <c r="A486" s="217" t="s">
        <v>5214</v>
      </c>
      <c r="B486" s="19" t="s">
        <v>1463</v>
      </c>
      <c r="C486" s="19" t="s">
        <v>1470</v>
      </c>
      <c r="D486" s="4" t="s">
        <v>354</v>
      </c>
      <c r="E486" s="12" t="s">
        <v>1471</v>
      </c>
      <c r="F486" s="10">
        <v>36377600</v>
      </c>
      <c r="G486" s="7" t="s">
        <v>1469</v>
      </c>
      <c r="H486" s="158">
        <v>45414</v>
      </c>
      <c r="I486" s="158">
        <v>45657</v>
      </c>
      <c r="J486" s="30">
        <v>25</v>
      </c>
      <c r="K486" s="10">
        <v>9094400</v>
      </c>
      <c r="L486" s="10">
        <f>+F486-K486</f>
        <v>27283200</v>
      </c>
      <c r="M486" s="30"/>
      <c r="N486" s="25"/>
      <c r="O486" s="243"/>
    </row>
    <row r="487" spans="1:15" ht="13.2" customHeight="1" x14ac:dyDescent="0.25">
      <c r="A487" s="217" t="s">
        <v>5214</v>
      </c>
      <c r="B487" s="19" t="s">
        <v>1472</v>
      </c>
      <c r="C487" s="19" t="s">
        <v>1473</v>
      </c>
      <c r="D487" s="4" t="s">
        <v>354</v>
      </c>
      <c r="E487" s="19" t="s">
        <v>1474</v>
      </c>
      <c r="F487" s="10">
        <v>13641600</v>
      </c>
      <c r="G487" s="7" t="s">
        <v>1475</v>
      </c>
      <c r="H487" s="158">
        <v>45306</v>
      </c>
      <c r="I487" s="158">
        <v>45382</v>
      </c>
      <c r="J487" s="30">
        <v>86</v>
      </c>
      <c r="K487" s="10">
        <v>27283200</v>
      </c>
      <c r="L487" s="10">
        <v>4547200</v>
      </c>
      <c r="M487" s="30">
        <v>2</v>
      </c>
      <c r="N487" s="25">
        <v>18188800</v>
      </c>
      <c r="O487" s="243"/>
    </row>
    <row r="488" spans="1:15" ht="13.2" customHeight="1" x14ac:dyDescent="0.25">
      <c r="A488" s="217" t="s">
        <v>5214</v>
      </c>
      <c r="B488" s="19" t="s">
        <v>1463</v>
      </c>
      <c r="C488" s="19" t="s">
        <v>1476</v>
      </c>
      <c r="D488" s="4" t="s">
        <v>354</v>
      </c>
      <c r="E488" s="19" t="s">
        <v>1477</v>
      </c>
      <c r="F488" s="10">
        <v>13641600</v>
      </c>
      <c r="G488" s="7" t="s">
        <v>1478</v>
      </c>
      <c r="H488" s="158">
        <v>45306</v>
      </c>
      <c r="I488" s="158">
        <v>45382</v>
      </c>
      <c r="J488" s="30">
        <v>86</v>
      </c>
      <c r="K488" s="10">
        <v>27283200</v>
      </c>
      <c r="L488" s="10">
        <v>4547200</v>
      </c>
      <c r="M488" s="30">
        <v>2</v>
      </c>
      <c r="N488" s="25">
        <v>18188800</v>
      </c>
      <c r="O488" s="243"/>
    </row>
    <row r="489" spans="1:15" ht="13.2" customHeight="1" x14ac:dyDescent="0.25">
      <c r="A489" s="217" t="s">
        <v>5214</v>
      </c>
      <c r="B489" s="19" t="s">
        <v>1479</v>
      </c>
      <c r="C489" s="19" t="s">
        <v>1480</v>
      </c>
      <c r="D489" s="4" t="s">
        <v>354</v>
      </c>
      <c r="E489" s="19" t="s">
        <v>1481</v>
      </c>
      <c r="F489" s="10">
        <v>11776800</v>
      </c>
      <c r="G489" s="7" t="s">
        <v>1482</v>
      </c>
      <c r="H489" s="158">
        <v>45306</v>
      </c>
      <c r="I489" s="158">
        <v>45382</v>
      </c>
      <c r="J489" s="30">
        <v>100</v>
      </c>
      <c r="K489" s="10">
        <v>15702400</v>
      </c>
      <c r="L489" s="10">
        <v>0</v>
      </c>
      <c r="M489" s="30">
        <v>1</v>
      </c>
      <c r="N489" s="25">
        <v>3925600</v>
      </c>
      <c r="O489" s="243"/>
    </row>
    <row r="490" spans="1:15" ht="13.2" customHeight="1" x14ac:dyDescent="0.25">
      <c r="A490" s="217" t="s">
        <v>5214</v>
      </c>
      <c r="B490" s="19" t="s">
        <v>1479</v>
      </c>
      <c r="C490" s="19" t="s">
        <v>1483</v>
      </c>
      <c r="D490" s="4" t="s">
        <v>354</v>
      </c>
      <c r="E490" s="12" t="s">
        <v>1484</v>
      </c>
      <c r="F490" s="10">
        <v>31404800</v>
      </c>
      <c r="G490" s="7" t="s">
        <v>1482</v>
      </c>
      <c r="H490" s="158">
        <v>45414</v>
      </c>
      <c r="I490" s="158">
        <v>45657</v>
      </c>
      <c r="J490" s="30">
        <v>25</v>
      </c>
      <c r="K490" s="10">
        <v>7851200</v>
      </c>
      <c r="L490" s="10">
        <v>23553600</v>
      </c>
      <c r="M490" s="30"/>
      <c r="N490" s="25"/>
      <c r="O490" s="243"/>
    </row>
    <row r="491" spans="1:15" ht="13.2" customHeight="1" x14ac:dyDescent="0.25">
      <c r="A491" s="217" t="s">
        <v>5214</v>
      </c>
      <c r="B491" s="19" t="s">
        <v>1485</v>
      </c>
      <c r="C491" s="19" t="s">
        <v>1486</v>
      </c>
      <c r="D491" s="4" t="s">
        <v>354</v>
      </c>
      <c r="E491" s="19" t="s">
        <v>1487</v>
      </c>
      <c r="F491" s="10">
        <v>13641600</v>
      </c>
      <c r="G491" s="7" t="s">
        <v>1488</v>
      </c>
      <c r="H491" s="158">
        <v>45306</v>
      </c>
      <c r="I491" s="158">
        <v>45382</v>
      </c>
      <c r="J491" s="30">
        <v>100</v>
      </c>
      <c r="K491" s="10">
        <v>18188800</v>
      </c>
      <c r="L491" s="10">
        <v>0</v>
      </c>
      <c r="M491" s="30">
        <v>1</v>
      </c>
      <c r="N491" s="25">
        <v>4547200</v>
      </c>
      <c r="O491" s="243"/>
    </row>
    <row r="492" spans="1:15" ht="13.2" customHeight="1" x14ac:dyDescent="0.25">
      <c r="A492" s="217" t="s">
        <v>5214</v>
      </c>
      <c r="B492" s="19" t="s">
        <v>1485</v>
      </c>
      <c r="C492" s="19" t="s">
        <v>1489</v>
      </c>
      <c r="D492" s="4" t="s">
        <v>354</v>
      </c>
      <c r="E492" s="12" t="s">
        <v>1490</v>
      </c>
      <c r="F492" s="10">
        <v>36377600</v>
      </c>
      <c r="G492" s="7" t="s">
        <v>1488</v>
      </c>
      <c r="H492" s="158">
        <v>45414</v>
      </c>
      <c r="I492" s="158">
        <v>45657</v>
      </c>
      <c r="J492" s="30">
        <v>25</v>
      </c>
      <c r="K492" s="10">
        <v>9094400</v>
      </c>
      <c r="L492" s="10">
        <v>27283200</v>
      </c>
      <c r="M492" s="30"/>
      <c r="N492" s="25"/>
      <c r="O492" s="243"/>
    </row>
    <row r="493" spans="1:15" ht="13.2" customHeight="1" x14ac:dyDescent="0.25">
      <c r="A493" s="217" t="s">
        <v>5214</v>
      </c>
      <c r="B493" s="19" t="s">
        <v>1459</v>
      </c>
      <c r="C493" s="19" t="s">
        <v>1491</v>
      </c>
      <c r="D493" s="4" t="s">
        <v>354</v>
      </c>
      <c r="E493" s="19" t="s">
        <v>1492</v>
      </c>
      <c r="F493" s="10">
        <v>8685600</v>
      </c>
      <c r="G493" s="7" t="s">
        <v>1493</v>
      </c>
      <c r="H493" s="158">
        <v>45306</v>
      </c>
      <c r="I493" s="158">
        <v>45382</v>
      </c>
      <c r="J493" s="30">
        <v>86</v>
      </c>
      <c r="K493" s="10">
        <v>17371200</v>
      </c>
      <c r="L493" s="10">
        <v>2895200</v>
      </c>
      <c r="M493" s="30">
        <v>2</v>
      </c>
      <c r="N493" s="25">
        <v>11580800</v>
      </c>
      <c r="O493" s="243"/>
    </row>
    <row r="494" spans="1:15" ht="13.2" customHeight="1" x14ac:dyDescent="0.25">
      <c r="A494" s="217" t="s">
        <v>5214</v>
      </c>
      <c r="B494" s="19" t="s">
        <v>1463</v>
      </c>
      <c r="C494" s="19" t="s">
        <v>1494</v>
      </c>
      <c r="D494" s="4" t="s">
        <v>354</v>
      </c>
      <c r="E494" s="12" t="s">
        <v>1495</v>
      </c>
      <c r="F494" s="10">
        <v>13641600</v>
      </c>
      <c r="G494" s="9" t="s">
        <v>1496</v>
      </c>
      <c r="H494" s="158">
        <v>45306</v>
      </c>
      <c r="I494" s="158">
        <v>45382</v>
      </c>
      <c r="J494" s="30">
        <v>86</v>
      </c>
      <c r="K494" s="10">
        <v>27283200</v>
      </c>
      <c r="L494" s="10">
        <v>4547200</v>
      </c>
      <c r="M494" s="30">
        <v>2</v>
      </c>
      <c r="N494" s="25">
        <v>18188800</v>
      </c>
      <c r="O494" s="243"/>
    </row>
    <row r="495" spans="1:15" ht="13.2" customHeight="1" x14ac:dyDescent="0.25">
      <c r="A495" s="217" t="s">
        <v>5214</v>
      </c>
      <c r="B495" s="19" t="s">
        <v>1459</v>
      </c>
      <c r="C495" s="19" t="s">
        <v>1497</v>
      </c>
      <c r="D495" s="4" t="s">
        <v>354</v>
      </c>
      <c r="E495" s="12" t="s">
        <v>1498</v>
      </c>
      <c r="F495" s="10">
        <v>8685600</v>
      </c>
      <c r="G495" s="9" t="s">
        <v>1499</v>
      </c>
      <c r="H495" s="158">
        <v>45306</v>
      </c>
      <c r="I495" s="158">
        <v>45382</v>
      </c>
      <c r="J495" s="30">
        <v>100</v>
      </c>
      <c r="K495" s="10">
        <v>14476000</v>
      </c>
      <c r="L495" s="10">
        <v>0</v>
      </c>
      <c r="M495" s="30">
        <v>1</v>
      </c>
      <c r="N495" s="25">
        <v>5790400</v>
      </c>
      <c r="O495" s="243"/>
    </row>
    <row r="496" spans="1:15" ht="13.2" customHeight="1" x14ac:dyDescent="0.25">
      <c r="A496" s="217" t="s">
        <v>5214</v>
      </c>
      <c r="B496" s="19" t="s">
        <v>1479</v>
      </c>
      <c r="C496" s="19" t="s">
        <v>1500</v>
      </c>
      <c r="D496" s="4" t="s">
        <v>354</v>
      </c>
      <c r="E496" s="12" t="s">
        <v>1501</v>
      </c>
      <c r="F496" s="10">
        <v>11776800</v>
      </c>
      <c r="G496" s="9" t="s">
        <v>1502</v>
      </c>
      <c r="H496" s="158">
        <v>45306</v>
      </c>
      <c r="I496" s="158">
        <v>45382</v>
      </c>
      <c r="J496" s="30">
        <v>100</v>
      </c>
      <c r="K496" s="10">
        <v>15702400</v>
      </c>
      <c r="L496" s="10">
        <v>0</v>
      </c>
      <c r="M496" s="30">
        <v>1</v>
      </c>
      <c r="N496" s="25">
        <v>3925600</v>
      </c>
      <c r="O496" s="243"/>
    </row>
    <row r="497" spans="1:15" ht="13.2" customHeight="1" x14ac:dyDescent="0.25">
      <c r="A497" s="217" t="s">
        <v>5214</v>
      </c>
      <c r="B497" s="19" t="s">
        <v>1479</v>
      </c>
      <c r="C497" s="19" t="s">
        <v>1503</v>
      </c>
      <c r="D497" s="4" t="s">
        <v>354</v>
      </c>
      <c r="E497" s="6" t="s">
        <v>1504</v>
      </c>
      <c r="F497" s="10">
        <v>31404800</v>
      </c>
      <c r="G497" s="9" t="s">
        <v>1502</v>
      </c>
      <c r="H497" s="158">
        <v>45414</v>
      </c>
      <c r="I497" s="158">
        <v>45657</v>
      </c>
      <c r="J497" s="30">
        <v>25</v>
      </c>
      <c r="K497" s="10">
        <v>7851200</v>
      </c>
      <c r="L497" s="10">
        <v>23553600</v>
      </c>
      <c r="M497" s="30"/>
      <c r="N497" s="25"/>
      <c r="O497" s="243"/>
    </row>
    <row r="498" spans="1:15" ht="13.2" customHeight="1" x14ac:dyDescent="0.25">
      <c r="A498" s="217" t="s">
        <v>5214</v>
      </c>
      <c r="B498" s="19" t="s">
        <v>1463</v>
      </c>
      <c r="C498" s="19" t="s">
        <v>1505</v>
      </c>
      <c r="D498" s="4" t="s">
        <v>354</v>
      </c>
      <c r="E498" s="12" t="s">
        <v>1506</v>
      </c>
      <c r="F498" s="10">
        <v>13641600</v>
      </c>
      <c r="G498" s="13" t="s">
        <v>1507</v>
      </c>
      <c r="H498" s="158">
        <v>45306</v>
      </c>
      <c r="I498" s="158">
        <v>45382</v>
      </c>
      <c r="J498" s="30">
        <v>86</v>
      </c>
      <c r="K498" s="10">
        <v>27283200</v>
      </c>
      <c r="L498" s="10">
        <v>4547200</v>
      </c>
      <c r="M498" s="30">
        <v>2</v>
      </c>
      <c r="N498" s="25">
        <v>18188800</v>
      </c>
      <c r="O498" s="243"/>
    </row>
    <row r="499" spans="1:15" ht="13.2" customHeight="1" x14ac:dyDescent="0.25">
      <c r="A499" s="217" t="s">
        <v>5214</v>
      </c>
      <c r="B499" s="19" t="s">
        <v>1463</v>
      </c>
      <c r="C499" s="19" t="s">
        <v>1508</v>
      </c>
      <c r="D499" s="4" t="s">
        <v>354</v>
      </c>
      <c r="E499" s="12" t="s">
        <v>1509</v>
      </c>
      <c r="F499" s="10">
        <v>13641600</v>
      </c>
      <c r="G499" s="9" t="s">
        <v>1510</v>
      </c>
      <c r="H499" s="158">
        <v>45306</v>
      </c>
      <c r="I499" s="158">
        <v>45382</v>
      </c>
      <c r="J499" s="30">
        <v>86</v>
      </c>
      <c r="K499" s="10">
        <v>27283200</v>
      </c>
      <c r="L499" s="10">
        <v>4547200</v>
      </c>
      <c r="M499" s="30"/>
      <c r="N499" s="25">
        <v>18188800</v>
      </c>
      <c r="O499" s="243"/>
    </row>
    <row r="500" spans="1:15" ht="13.2" customHeight="1" x14ac:dyDescent="0.25">
      <c r="A500" s="217" t="s">
        <v>5214</v>
      </c>
      <c r="B500" s="19" t="s">
        <v>1511</v>
      </c>
      <c r="C500" s="19" t="s">
        <v>1512</v>
      </c>
      <c r="D500" s="4" t="s">
        <v>354</v>
      </c>
      <c r="E500" s="12" t="s">
        <v>1513</v>
      </c>
      <c r="F500" s="10">
        <v>8685600</v>
      </c>
      <c r="G500" s="9" t="s">
        <v>1514</v>
      </c>
      <c r="H500" s="158">
        <v>45306</v>
      </c>
      <c r="I500" s="158">
        <v>45382</v>
      </c>
      <c r="J500" s="30">
        <v>100</v>
      </c>
      <c r="K500" s="10">
        <v>14476000</v>
      </c>
      <c r="L500" s="10">
        <v>0</v>
      </c>
      <c r="M500" s="30">
        <v>1</v>
      </c>
      <c r="N500" s="25">
        <v>5790400</v>
      </c>
      <c r="O500" s="243"/>
    </row>
    <row r="501" spans="1:15" ht="13.2" customHeight="1" x14ac:dyDescent="0.25">
      <c r="A501" s="217" t="s">
        <v>5214</v>
      </c>
      <c r="B501" s="19" t="s">
        <v>1515</v>
      </c>
      <c r="C501" s="19" t="s">
        <v>1516</v>
      </c>
      <c r="D501" s="4" t="s">
        <v>354</v>
      </c>
      <c r="E501" s="14" t="s">
        <v>1517</v>
      </c>
      <c r="F501" s="11">
        <v>25762240</v>
      </c>
      <c r="G501" s="15" t="s">
        <v>1514</v>
      </c>
      <c r="H501" s="158">
        <v>45457</v>
      </c>
      <c r="I501" s="158">
        <v>45657</v>
      </c>
      <c r="J501" s="30">
        <v>14</v>
      </c>
      <c r="K501" s="11">
        <v>3680320</v>
      </c>
      <c r="L501" s="10">
        <v>22081920</v>
      </c>
      <c r="M501" s="30">
        <v>0</v>
      </c>
      <c r="N501" s="25"/>
      <c r="O501" s="243"/>
    </row>
    <row r="502" spans="1:15" ht="13.2" customHeight="1" x14ac:dyDescent="0.25">
      <c r="A502" s="217" t="s">
        <v>5214</v>
      </c>
      <c r="B502" s="19" t="s">
        <v>1518</v>
      </c>
      <c r="C502" s="19" t="s">
        <v>1519</v>
      </c>
      <c r="D502" s="4" t="s">
        <v>354</v>
      </c>
      <c r="E502" s="12" t="s">
        <v>1520</v>
      </c>
      <c r="F502" s="10">
        <v>11776800</v>
      </c>
      <c r="G502" s="9" t="s">
        <v>1521</v>
      </c>
      <c r="H502" s="158">
        <v>45306</v>
      </c>
      <c r="I502" s="158">
        <v>45382</v>
      </c>
      <c r="J502" s="30">
        <v>100</v>
      </c>
      <c r="K502" s="10">
        <v>19628000</v>
      </c>
      <c r="L502" s="10">
        <v>0</v>
      </c>
      <c r="M502" s="30">
        <v>1</v>
      </c>
      <c r="N502" s="25">
        <v>7851200</v>
      </c>
      <c r="O502" s="243"/>
    </row>
    <row r="503" spans="1:15" ht="13.2" customHeight="1" x14ac:dyDescent="0.25">
      <c r="A503" s="217" t="s">
        <v>5214</v>
      </c>
      <c r="B503" s="19" t="s">
        <v>1463</v>
      </c>
      <c r="C503" s="19" t="s">
        <v>1522</v>
      </c>
      <c r="D503" s="4" t="s">
        <v>354</v>
      </c>
      <c r="E503" s="12" t="s">
        <v>1523</v>
      </c>
      <c r="F503" s="10">
        <v>13641600</v>
      </c>
      <c r="G503" s="9" t="s">
        <v>1524</v>
      </c>
      <c r="H503" s="158">
        <v>45306</v>
      </c>
      <c r="I503" s="158">
        <v>45382</v>
      </c>
      <c r="J503" s="30">
        <v>86</v>
      </c>
      <c r="K503" s="10">
        <v>27283200</v>
      </c>
      <c r="L503" s="10">
        <v>4547200</v>
      </c>
      <c r="M503" s="30">
        <v>3</v>
      </c>
      <c r="N503" s="25">
        <v>18188800</v>
      </c>
      <c r="O503" s="243"/>
    </row>
    <row r="504" spans="1:15" ht="13.2" customHeight="1" x14ac:dyDescent="0.25">
      <c r="A504" s="217" t="s">
        <v>5214</v>
      </c>
      <c r="B504" s="19" t="s">
        <v>1463</v>
      </c>
      <c r="C504" s="19" t="s">
        <v>1525</v>
      </c>
      <c r="D504" s="4" t="s">
        <v>354</v>
      </c>
      <c r="E504" s="12" t="s">
        <v>1526</v>
      </c>
      <c r="F504" s="10">
        <v>13641600</v>
      </c>
      <c r="G504" s="9" t="s">
        <v>1527</v>
      </c>
      <c r="H504" s="158">
        <v>45306</v>
      </c>
      <c r="I504" s="158">
        <v>45382</v>
      </c>
      <c r="J504" s="30">
        <v>86</v>
      </c>
      <c r="K504" s="10">
        <v>27283200</v>
      </c>
      <c r="L504" s="10">
        <v>4547200</v>
      </c>
      <c r="M504" s="30">
        <v>2</v>
      </c>
      <c r="N504" s="25">
        <v>18188800</v>
      </c>
      <c r="O504" s="243"/>
    </row>
    <row r="505" spans="1:15" ht="13.2" customHeight="1" x14ac:dyDescent="0.25">
      <c r="A505" s="217" t="s">
        <v>5214</v>
      </c>
      <c r="B505" s="19" t="s">
        <v>1463</v>
      </c>
      <c r="C505" s="19" t="s">
        <v>1528</v>
      </c>
      <c r="D505" s="4" t="s">
        <v>354</v>
      </c>
      <c r="E505" s="12" t="s">
        <v>1529</v>
      </c>
      <c r="F505" s="10">
        <v>13641600</v>
      </c>
      <c r="G505" s="9" t="s">
        <v>1530</v>
      </c>
      <c r="H505" s="158">
        <v>45306</v>
      </c>
      <c r="I505" s="158">
        <v>45382</v>
      </c>
      <c r="J505" s="30">
        <v>100</v>
      </c>
      <c r="K505" s="10">
        <v>13641600</v>
      </c>
      <c r="L505" s="10">
        <v>0</v>
      </c>
      <c r="M505" s="30"/>
      <c r="N505" s="25"/>
      <c r="O505" s="243"/>
    </row>
    <row r="506" spans="1:15" ht="13.2" customHeight="1" x14ac:dyDescent="0.25">
      <c r="A506" s="217" t="s">
        <v>5214</v>
      </c>
      <c r="B506" s="19" t="s">
        <v>1463</v>
      </c>
      <c r="C506" s="19" t="s">
        <v>1531</v>
      </c>
      <c r="D506" s="4" t="s">
        <v>354</v>
      </c>
      <c r="E506" s="12" t="s">
        <v>1532</v>
      </c>
      <c r="F506" s="10">
        <v>13641600</v>
      </c>
      <c r="G506" s="9" t="s">
        <v>1533</v>
      </c>
      <c r="H506" s="158">
        <v>45306</v>
      </c>
      <c r="I506" s="158">
        <v>45382</v>
      </c>
      <c r="J506" s="30">
        <v>100</v>
      </c>
      <c r="K506" s="10">
        <v>13641600</v>
      </c>
      <c r="L506" s="10">
        <v>0</v>
      </c>
      <c r="M506" s="30"/>
      <c r="N506" s="25"/>
      <c r="O506" s="243"/>
    </row>
    <row r="507" spans="1:15" ht="13.2" customHeight="1" x14ac:dyDescent="0.25">
      <c r="A507" s="217" t="s">
        <v>5214</v>
      </c>
      <c r="B507" s="19" t="s">
        <v>1485</v>
      </c>
      <c r="C507" s="19" t="s">
        <v>1534</v>
      </c>
      <c r="D507" s="4" t="s">
        <v>354</v>
      </c>
      <c r="E507" s="12" t="s">
        <v>1535</v>
      </c>
      <c r="F507" s="10">
        <v>13641600</v>
      </c>
      <c r="G507" s="9" t="s">
        <v>1536</v>
      </c>
      <c r="H507" s="158">
        <v>45306</v>
      </c>
      <c r="I507" s="158">
        <v>45382</v>
      </c>
      <c r="J507" s="30">
        <v>100</v>
      </c>
      <c r="K507" s="10">
        <v>22736000</v>
      </c>
      <c r="L507" s="10">
        <v>0</v>
      </c>
      <c r="M507" s="30">
        <v>2</v>
      </c>
      <c r="N507" s="25">
        <v>9094400</v>
      </c>
      <c r="O507" s="243"/>
    </row>
    <row r="508" spans="1:15" ht="13.2" customHeight="1" x14ac:dyDescent="0.25">
      <c r="A508" s="217" t="s">
        <v>5214</v>
      </c>
      <c r="B508" s="19" t="s">
        <v>1463</v>
      </c>
      <c r="C508" s="19" t="s">
        <v>1537</v>
      </c>
      <c r="D508" s="4" t="s">
        <v>354</v>
      </c>
      <c r="E508" s="12" t="s">
        <v>1538</v>
      </c>
      <c r="F508" s="10">
        <v>13641600</v>
      </c>
      <c r="G508" s="9" t="s">
        <v>1539</v>
      </c>
      <c r="H508" s="158">
        <v>45306</v>
      </c>
      <c r="I508" s="158">
        <v>45382</v>
      </c>
      <c r="J508" s="30">
        <v>100</v>
      </c>
      <c r="K508" s="10">
        <v>18188800</v>
      </c>
      <c r="L508" s="10">
        <v>0</v>
      </c>
      <c r="M508" s="30">
        <v>1</v>
      </c>
      <c r="N508" s="25">
        <v>4547200</v>
      </c>
      <c r="O508" s="243"/>
    </row>
    <row r="509" spans="1:15" ht="13.2" customHeight="1" x14ac:dyDescent="0.25">
      <c r="A509" s="217" t="s">
        <v>5214</v>
      </c>
      <c r="B509" s="19" t="s">
        <v>1463</v>
      </c>
      <c r="C509" s="19" t="s">
        <v>1540</v>
      </c>
      <c r="D509" s="4" t="s">
        <v>354</v>
      </c>
      <c r="E509" s="12" t="s">
        <v>1541</v>
      </c>
      <c r="F509" s="10">
        <v>36377600</v>
      </c>
      <c r="G509" s="9" t="s">
        <v>1539</v>
      </c>
      <c r="H509" s="158">
        <v>45414</v>
      </c>
      <c r="I509" s="158">
        <v>45657</v>
      </c>
      <c r="J509" s="30">
        <v>25</v>
      </c>
      <c r="K509" s="10">
        <v>9094400</v>
      </c>
      <c r="L509" s="10">
        <v>27283200</v>
      </c>
      <c r="M509" s="30"/>
      <c r="N509" s="25"/>
      <c r="O509" s="243"/>
    </row>
    <row r="510" spans="1:15" ht="13.2" customHeight="1" x14ac:dyDescent="0.25">
      <c r="A510" s="217" t="s">
        <v>5214</v>
      </c>
      <c r="B510" s="19" t="s">
        <v>1542</v>
      </c>
      <c r="C510" s="19" t="s">
        <v>1543</v>
      </c>
      <c r="D510" s="4" t="s">
        <v>354</v>
      </c>
      <c r="E510" s="12" t="s">
        <v>1544</v>
      </c>
      <c r="F510" s="10">
        <v>13641600</v>
      </c>
      <c r="G510" s="9" t="s">
        <v>1545</v>
      </c>
      <c r="H510" s="158">
        <v>45306</v>
      </c>
      <c r="I510" s="158">
        <v>45382</v>
      </c>
      <c r="J510" s="30">
        <v>100</v>
      </c>
      <c r="K510" s="10">
        <v>22736000</v>
      </c>
      <c r="L510" s="10">
        <v>0</v>
      </c>
      <c r="M510" s="30"/>
      <c r="N510" s="25">
        <v>9094400</v>
      </c>
      <c r="O510" s="243"/>
    </row>
    <row r="511" spans="1:15" ht="13.2" customHeight="1" x14ac:dyDescent="0.25">
      <c r="A511" s="217" t="s">
        <v>5214</v>
      </c>
      <c r="B511" s="19" t="s">
        <v>1546</v>
      </c>
      <c r="C511" s="19" t="s">
        <v>1547</v>
      </c>
      <c r="D511" s="4" t="s">
        <v>354</v>
      </c>
      <c r="E511" s="12" t="s">
        <v>1548</v>
      </c>
      <c r="F511" s="10">
        <v>13450800</v>
      </c>
      <c r="G511" s="9" t="s">
        <v>1549</v>
      </c>
      <c r="H511" s="158">
        <v>45306</v>
      </c>
      <c r="I511" s="158">
        <v>45351</v>
      </c>
      <c r="J511" s="30">
        <v>86</v>
      </c>
      <c r="K511" s="10">
        <v>40352400</v>
      </c>
      <c r="L511" s="10">
        <v>6725400</v>
      </c>
      <c r="M511" s="30">
        <v>4</v>
      </c>
      <c r="N511" s="25">
        <v>33627000</v>
      </c>
      <c r="O511" s="243"/>
    </row>
    <row r="512" spans="1:15" ht="13.2" customHeight="1" x14ac:dyDescent="0.25">
      <c r="A512" s="217" t="s">
        <v>5214</v>
      </c>
      <c r="B512" s="19" t="s">
        <v>1459</v>
      </c>
      <c r="C512" s="19" t="s">
        <v>1550</v>
      </c>
      <c r="D512" s="4" t="s">
        <v>354</v>
      </c>
      <c r="E512" s="12" t="s">
        <v>1551</v>
      </c>
      <c r="F512" s="10">
        <v>8685600</v>
      </c>
      <c r="G512" s="9" t="s">
        <v>1552</v>
      </c>
      <c r="H512" s="158">
        <v>45306</v>
      </c>
      <c r="I512" s="158">
        <v>45382</v>
      </c>
      <c r="J512" s="30">
        <v>100</v>
      </c>
      <c r="K512" s="10">
        <v>14476000</v>
      </c>
      <c r="L512" s="10">
        <v>0</v>
      </c>
      <c r="M512" s="30">
        <v>2</v>
      </c>
      <c r="N512" s="25">
        <v>5790400</v>
      </c>
      <c r="O512" s="243"/>
    </row>
    <row r="513" spans="1:15" ht="13.2" customHeight="1" x14ac:dyDescent="0.25">
      <c r="A513" s="217" t="s">
        <v>5214</v>
      </c>
      <c r="B513" s="19" t="s">
        <v>1542</v>
      </c>
      <c r="C513" s="19" t="s">
        <v>1553</v>
      </c>
      <c r="D513" s="4" t="s">
        <v>354</v>
      </c>
      <c r="E513" s="12" t="s">
        <v>1554</v>
      </c>
      <c r="F513" s="10">
        <v>13641600</v>
      </c>
      <c r="G513" s="9" t="s">
        <v>1555</v>
      </c>
      <c r="H513" s="158">
        <v>45306</v>
      </c>
      <c r="I513" s="158">
        <v>45382</v>
      </c>
      <c r="J513" s="30">
        <v>50</v>
      </c>
      <c r="K513" s="10">
        <v>27283200</v>
      </c>
      <c r="L513" s="10">
        <v>27283200</v>
      </c>
      <c r="M513" s="30">
        <v>2</v>
      </c>
      <c r="N513" s="25">
        <v>40924800</v>
      </c>
      <c r="O513" s="243"/>
    </row>
    <row r="514" spans="1:15" ht="13.2" customHeight="1" x14ac:dyDescent="0.25">
      <c r="A514" s="217" t="s">
        <v>5214</v>
      </c>
      <c r="B514" s="19" t="s">
        <v>1479</v>
      </c>
      <c r="C514" s="19" t="s">
        <v>1556</v>
      </c>
      <c r="D514" s="4" t="s">
        <v>354</v>
      </c>
      <c r="E514" s="12" t="s">
        <v>1557</v>
      </c>
      <c r="F514" s="10">
        <v>11776800</v>
      </c>
      <c r="G514" s="9" t="s">
        <v>1558</v>
      </c>
      <c r="H514" s="158">
        <v>45306</v>
      </c>
      <c r="I514" s="158">
        <v>45382</v>
      </c>
      <c r="J514" s="30">
        <v>86</v>
      </c>
      <c r="K514" s="10">
        <v>23553600</v>
      </c>
      <c r="L514" s="10">
        <v>3925600</v>
      </c>
      <c r="M514" s="30">
        <v>3</v>
      </c>
      <c r="N514" s="25">
        <v>15702400</v>
      </c>
      <c r="O514" s="243"/>
    </row>
    <row r="515" spans="1:15" ht="13.2" customHeight="1" x14ac:dyDescent="0.25">
      <c r="A515" s="217" t="s">
        <v>5214</v>
      </c>
      <c r="B515" s="19" t="s">
        <v>1463</v>
      </c>
      <c r="C515" s="19" t="s">
        <v>1559</v>
      </c>
      <c r="D515" s="4" t="s">
        <v>354</v>
      </c>
      <c r="E515" s="12" t="s">
        <v>1560</v>
      </c>
      <c r="F515" s="10">
        <v>13641600</v>
      </c>
      <c r="G515" s="9" t="s">
        <v>1561</v>
      </c>
      <c r="H515" s="158">
        <v>45306</v>
      </c>
      <c r="I515" s="158">
        <v>45382</v>
      </c>
      <c r="J515" s="30">
        <v>100</v>
      </c>
      <c r="K515" s="10">
        <v>18188800</v>
      </c>
      <c r="L515" s="10">
        <v>0</v>
      </c>
      <c r="M515" s="30">
        <v>1</v>
      </c>
      <c r="N515" s="25">
        <v>4547200</v>
      </c>
      <c r="O515" s="243"/>
    </row>
    <row r="516" spans="1:15" ht="13.2" customHeight="1" x14ac:dyDescent="0.25">
      <c r="A516" s="217" t="s">
        <v>5214</v>
      </c>
      <c r="B516" s="19" t="s">
        <v>1463</v>
      </c>
      <c r="C516" s="19" t="s">
        <v>1562</v>
      </c>
      <c r="D516" s="4" t="s">
        <v>354</v>
      </c>
      <c r="E516" s="12" t="s">
        <v>1563</v>
      </c>
      <c r="F516" s="10">
        <v>36377600</v>
      </c>
      <c r="G516" s="9" t="s">
        <v>1561</v>
      </c>
      <c r="H516" s="158">
        <v>45414</v>
      </c>
      <c r="I516" s="158">
        <v>45657</v>
      </c>
      <c r="J516" s="30">
        <v>25</v>
      </c>
      <c r="K516" s="10">
        <v>9094400</v>
      </c>
      <c r="L516" s="10">
        <v>27283200</v>
      </c>
      <c r="M516" s="30"/>
      <c r="N516" s="25"/>
      <c r="O516" s="243"/>
    </row>
    <row r="517" spans="1:15" ht="13.2" customHeight="1" x14ac:dyDescent="0.25">
      <c r="A517" s="217" t="s">
        <v>5214</v>
      </c>
      <c r="B517" s="19" t="s">
        <v>1459</v>
      </c>
      <c r="C517" s="19" t="s">
        <v>1564</v>
      </c>
      <c r="D517" s="4" t="s">
        <v>354</v>
      </c>
      <c r="E517" s="12" t="s">
        <v>1565</v>
      </c>
      <c r="F517" s="10">
        <v>8685600</v>
      </c>
      <c r="G517" s="9" t="s">
        <v>1566</v>
      </c>
      <c r="H517" s="158">
        <v>45306</v>
      </c>
      <c r="I517" s="158">
        <v>45382</v>
      </c>
      <c r="J517" s="30">
        <v>100</v>
      </c>
      <c r="K517" s="10">
        <v>14476000</v>
      </c>
      <c r="L517" s="10">
        <v>0</v>
      </c>
      <c r="M517" s="30">
        <v>2</v>
      </c>
      <c r="N517" s="25">
        <v>5790400</v>
      </c>
      <c r="O517" s="243"/>
    </row>
    <row r="518" spans="1:15" ht="13.2" customHeight="1" x14ac:dyDescent="0.25">
      <c r="A518" s="217" t="s">
        <v>5214</v>
      </c>
      <c r="B518" s="19" t="s">
        <v>1463</v>
      </c>
      <c r="C518" s="19" t="s">
        <v>1567</v>
      </c>
      <c r="D518" s="4" t="s">
        <v>354</v>
      </c>
      <c r="E518" s="12" t="s">
        <v>1568</v>
      </c>
      <c r="F518" s="10">
        <v>13641600</v>
      </c>
      <c r="G518" s="9" t="s">
        <v>1569</v>
      </c>
      <c r="H518" s="158">
        <v>45306</v>
      </c>
      <c r="I518" s="158">
        <v>45382</v>
      </c>
      <c r="J518" s="30">
        <v>100</v>
      </c>
      <c r="K518" s="10">
        <v>18188800</v>
      </c>
      <c r="L518" s="10">
        <v>0</v>
      </c>
      <c r="M518" s="30">
        <v>1</v>
      </c>
      <c r="N518" s="25">
        <v>4547200</v>
      </c>
      <c r="O518" s="243"/>
    </row>
    <row r="519" spans="1:15" ht="13.2" customHeight="1" x14ac:dyDescent="0.25">
      <c r="A519" s="217" t="s">
        <v>5214</v>
      </c>
      <c r="B519" s="19" t="s">
        <v>1463</v>
      </c>
      <c r="C519" s="19" t="s">
        <v>1570</v>
      </c>
      <c r="D519" s="4" t="s">
        <v>354</v>
      </c>
      <c r="E519" s="12" t="s">
        <v>1571</v>
      </c>
      <c r="F519" s="10">
        <v>36377600</v>
      </c>
      <c r="G519" s="9" t="s">
        <v>1569</v>
      </c>
      <c r="H519" s="158">
        <v>45414</v>
      </c>
      <c r="I519" s="158">
        <v>45657</v>
      </c>
      <c r="J519" s="30">
        <v>25</v>
      </c>
      <c r="K519" s="10">
        <v>9094400</v>
      </c>
      <c r="L519" s="10">
        <v>27283200</v>
      </c>
      <c r="M519" s="30"/>
      <c r="N519" s="25"/>
      <c r="O519" s="243"/>
    </row>
    <row r="520" spans="1:15" ht="13.2" customHeight="1" x14ac:dyDescent="0.25">
      <c r="A520" s="217" t="s">
        <v>5214</v>
      </c>
      <c r="B520" s="19" t="s">
        <v>1479</v>
      </c>
      <c r="C520" s="19" t="s">
        <v>1572</v>
      </c>
      <c r="D520" s="4" t="s">
        <v>354</v>
      </c>
      <c r="E520" s="12" t="s">
        <v>1573</v>
      </c>
      <c r="F520" s="10">
        <v>11776800</v>
      </c>
      <c r="G520" s="9" t="s">
        <v>1574</v>
      </c>
      <c r="H520" s="158">
        <v>45306</v>
      </c>
      <c r="I520" s="158">
        <v>45382</v>
      </c>
      <c r="J520" s="30">
        <v>86</v>
      </c>
      <c r="K520" s="10">
        <v>23553600</v>
      </c>
      <c r="L520" s="10">
        <v>3925600</v>
      </c>
      <c r="M520" s="30">
        <v>3</v>
      </c>
      <c r="N520" s="25">
        <v>15702400</v>
      </c>
      <c r="O520" s="243"/>
    </row>
    <row r="521" spans="1:15" ht="13.2" customHeight="1" x14ac:dyDescent="0.25">
      <c r="A521" s="217" t="s">
        <v>5214</v>
      </c>
      <c r="B521" s="159" t="s">
        <v>1542</v>
      </c>
      <c r="C521" s="19" t="s">
        <v>1575</v>
      </c>
      <c r="D521" s="4" t="s">
        <v>354</v>
      </c>
      <c r="E521" s="16" t="s">
        <v>1576</v>
      </c>
      <c r="F521" s="17">
        <v>10192000</v>
      </c>
      <c r="G521" s="18" t="s">
        <v>1577</v>
      </c>
      <c r="H521" s="160">
        <v>45306</v>
      </c>
      <c r="I521" s="160">
        <v>45351</v>
      </c>
      <c r="J521" s="161">
        <v>86</v>
      </c>
      <c r="K521" s="17">
        <v>30576000</v>
      </c>
      <c r="L521" s="17">
        <v>5096000</v>
      </c>
      <c r="M521" s="161">
        <v>3</v>
      </c>
      <c r="N521" s="162">
        <v>25480000</v>
      </c>
      <c r="O521" s="243"/>
    </row>
    <row r="522" spans="1:15" ht="13.2" customHeight="1" x14ac:dyDescent="0.25">
      <c r="A522" s="217" t="s">
        <v>5214</v>
      </c>
      <c r="B522" s="19" t="s">
        <v>1479</v>
      </c>
      <c r="C522" s="19" t="s">
        <v>1578</v>
      </c>
      <c r="D522" s="4" t="s">
        <v>354</v>
      </c>
      <c r="E522" s="12" t="s">
        <v>1579</v>
      </c>
      <c r="F522" s="10">
        <v>11776800</v>
      </c>
      <c r="G522" s="9" t="s">
        <v>1580</v>
      </c>
      <c r="H522" s="158">
        <v>45306</v>
      </c>
      <c r="I522" s="158">
        <v>45382</v>
      </c>
      <c r="J522" s="30">
        <v>86</v>
      </c>
      <c r="K522" s="10">
        <v>23553600</v>
      </c>
      <c r="L522" s="10">
        <v>3925600</v>
      </c>
      <c r="M522" s="30">
        <v>3</v>
      </c>
      <c r="N522" s="25">
        <v>15702400</v>
      </c>
      <c r="O522" s="243"/>
    </row>
    <row r="523" spans="1:15" ht="13.2" customHeight="1" x14ac:dyDescent="0.25">
      <c r="A523" s="217" t="s">
        <v>5214</v>
      </c>
      <c r="B523" s="19" t="s">
        <v>1463</v>
      </c>
      <c r="C523" s="19" t="s">
        <v>1581</v>
      </c>
      <c r="D523" s="4" t="s">
        <v>354</v>
      </c>
      <c r="E523" s="12" t="s">
        <v>1582</v>
      </c>
      <c r="F523" s="10">
        <v>13641600</v>
      </c>
      <c r="G523" s="9" t="s">
        <v>1583</v>
      </c>
      <c r="H523" s="158">
        <v>45306</v>
      </c>
      <c r="I523" s="158">
        <v>45382</v>
      </c>
      <c r="J523" s="30">
        <v>100</v>
      </c>
      <c r="K523" s="10">
        <v>18188800</v>
      </c>
      <c r="L523" s="10">
        <v>0</v>
      </c>
      <c r="M523" s="30">
        <v>1</v>
      </c>
      <c r="N523" s="25">
        <v>4547200</v>
      </c>
      <c r="O523" s="243"/>
    </row>
    <row r="524" spans="1:15" ht="13.2" customHeight="1" x14ac:dyDescent="0.25">
      <c r="A524" s="217" t="s">
        <v>5214</v>
      </c>
      <c r="B524" s="19" t="s">
        <v>1463</v>
      </c>
      <c r="C524" s="19" t="e">
        <v>#N/A</v>
      </c>
      <c r="D524" s="4" t="s">
        <v>354</v>
      </c>
      <c r="E524" s="12" t="s">
        <v>1584</v>
      </c>
      <c r="F524" s="10">
        <v>36377600</v>
      </c>
      <c r="G524" s="9" t="s">
        <v>1583</v>
      </c>
      <c r="H524" s="158">
        <v>45414</v>
      </c>
      <c r="I524" s="158">
        <v>45657</v>
      </c>
      <c r="J524" s="30">
        <v>25</v>
      </c>
      <c r="K524" s="10">
        <v>9094400</v>
      </c>
      <c r="L524" s="10">
        <v>27283200</v>
      </c>
      <c r="M524" s="30"/>
      <c r="N524" s="25"/>
      <c r="O524" s="243"/>
    </row>
    <row r="525" spans="1:15" ht="13.2" customHeight="1" x14ac:dyDescent="0.25">
      <c r="A525" s="217" t="s">
        <v>5214</v>
      </c>
      <c r="B525" s="19" t="s">
        <v>1459</v>
      </c>
      <c r="C525" s="19" t="s">
        <v>1585</v>
      </c>
      <c r="D525" s="4" t="s">
        <v>354</v>
      </c>
      <c r="E525" s="12" t="s">
        <v>1586</v>
      </c>
      <c r="F525" s="10">
        <v>8685600</v>
      </c>
      <c r="G525" s="9" t="s">
        <v>1587</v>
      </c>
      <c r="H525" s="158">
        <v>45306</v>
      </c>
      <c r="I525" s="158">
        <v>45382</v>
      </c>
      <c r="J525" s="30">
        <v>86</v>
      </c>
      <c r="K525" s="10">
        <v>17371200</v>
      </c>
      <c r="L525" s="10">
        <v>2895200</v>
      </c>
      <c r="M525" s="30"/>
      <c r="N525" s="25">
        <v>11580800</v>
      </c>
      <c r="O525" s="243"/>
    </row>
    <row r="526" spans="1:15" ht="13.2" customHeight="1" x14ac:dyDescent="0.25">
      <c r="A526" s="217" t="s">
        <v>5214</v>
      </c>
      <c r="B526" s="19" t="s">
        <v>1459</v>
      </c>
      <c r="C526" s="19" t="s">
        <v>1588</v>
      </c>
      <c r="D526" s="4" t="s">
        <v>354</v>
      </c>
      <c r="E526" s="12" t="s">
        <v>1589</v>
      </c>
      <c r="F526" s="10">
        <v>8685600</v>
      </c>
      <c r="G526" s="9" t="s">
        <v>1590</v>
      </c>
      <c r="H526" s="158">
        <v>45306</v>
      </c>
      <c r="I526" s="158">
        <v>45382</v>
      </c>
      <c r="J526" s="30">
        <v>67</v>
      </c>
      <c r="K526" s="10">
        <v>17371200</v>
      </c>
      <c r="L526" s="10">
        <v>8685600</v>
      </c>
      <c r="M526" s="30">
        <v>2</v>
      </c>
      <c r="N526" s="25">
        <v>17371200</v>
      </c>
      <c r="O526" s="243"/>
    </row>
    <row r="527" spans="1:15" ht="13.2" customHeight="1" x14ac:dyDescent="0.25">
      <c r="A527" s="217" t="s">
        <v>5214</v>
      </c>
      <c r="B527" s="19" t="s">
        <v>1518</v>
      </c>
      <c r="C527" s="19" t="s">
        <v>1591</v>
      </c>
      <c r="D527" s="4" t="s">
        <v>354</v>
      </c>
      <c r="E527" s="12" t="s">
        <v>1592</v>
      </c>
      <c r="F527" s="10">
        <v>11776800</v>
      </c>
      <c r="G527" s="9" t="s">
        <v>1593</v>
      </c>
      <c r="H527" s="158">
        <v>45306</v>
      </c>
      <c r="I527" s="158">
        <v>45382</v>
      </c>
      <c r="J527" s="30">
        <v>100</v>
      </c>
      <c r="K527" s="10">
        <v>15702400</v>
      </c>
      <c r="L527" s="10">
        <v>0</v>
      </c>
      <c r="M527" s="30">
        <v>1</v>
      </c>
      <c r="N527" s="25">
        <v>3925600</v>
      </c>
      <c r="O527" s="243"/>
    </row>
    <row r="528" spans="1:15" ht="13.2" customHeight="1" x14ac:dyDescent="0.25">
      <c r="A528" s="217" t="s">
        <v>5214</v>
      </c>
      <c r="B528" s="19" t="s">
        <v>1518</v>
      </c>
      <c r="C528" s="19" t="s">
        <v>1594</v>
      </c>
      <c r="D528" s="4" t="s">
        <v>354</v>
      </c>
      <c r="E528" s="12" t="s">
        <v>1595</v>
      </c>
      <c r="F528" s="10">
        <v>31404800</v>
      </c>
      <c r="G528" s="9" t="s">
        <v>1593</v>
      </c>
      <c r="H528" s="158">
        <v>45414</v>
      </c>
      <c r="I528" s="158">
        <v>45657</v>
      </c>
      <c r="J528" s="30">
        <v>25</v>
      </c>
      <c r="K528" s="10">
        <v>7851200</v>
      </c>
      <c r="L528" s="10"/>
      <c r="M528" s="30"/>
      <c r="N528" s="25"/>
      <c r="O528" s="243"/>
    </row>
    <row r="529" spans="1:15" ht="13.2" customHeight="1" x14ac:dyDescent="0.25">
      <c r="A529" s="217" t="s">
        <v>5214</v>
      </c>
      <c r="B529" s="19" t="s">
        <v>1596</v>
      </c>
      <c r="C529" s="19" t="s">
        <v>1597</v>
      </c>
      <c r="D529" s="4" t="s">
        <v>354</v>
      </c>
      <c r="E529" s="12" t="s">
        <v>1598</v>
      </c>
      <c r="F529" s="10">
        <v>12532800</v>
      </c>
      <c r="G529" s="9" t="s">
        <v>1599</v>
      </c>
      <c r="H529" s="158">
        <v>45306</v>
      </c>
      <c r="I529" s="158">
        <v>45382</v>
      </c>
      <c r="J529" s="30">
        <v>100</v>
      </c>
      <c r="K529" s="10">
        <v>20888000</v>
      </c>
      <c r="L529" s="10">
        <v>0</v>
      </c>
      <c r="M529" s="30">
        <v>2</v>
      </c>
      <c r="N529" s="25">
        <v>8355200</v>
      </c>
      <c r="O529" s="243"/>
    </row>
    <row r="530" spans="1:15" ht="13.2" customHeight="1" x14ac:dyDescent="0.25">
      <c r="A530" s="217" t="s">
        <v>5214</v>
      </c>
      <c r="B530" s="19" t="s">
        <v>1459</v>
      </c>
      <c r="C530" s="19" t="s">
        <v>1600</v>
      </c>
      <c r="D530" s="4" t="s">
        <v>354</v>
      </c>
      <c r="E530" s="12" t="s">
        <v>1601</v>
      </c>
      <c r="F530" s="10">
        <v>8685600</v>
      </c>
      <c r="G530" s="9" t="s">
        <v>1602</v>
      </c>
      <c r="H530" s="158">
        <v>45306</v>
      </c>
      <c r="I530" s="158">
        <v>45382</v>
      </c>
      <c r="J530" s="30">
        <v>100</v>
      </c>
      <c r="K530" s="10">
        <v>11580800</v>
      </c>
      <c r="L530" s="10">
        <v>0</v>
      </c>
      <c r="M530" s="30">
        <v>1</v>
      </c>
      <c r="N530" s="25">
        <v>2895200</v>
      </c>
      <c r="O530" s="243"/>
    </row>
    <row r="531" spans="1:15" ht="13.2" customHeight="1" x14ac:dyDescent="0.25">
      <c r="A531" s="217" t="s">
        <v>5214</v>
      </c>
      <c r="B531" s="19" t="s">
        <v>1459</v>
      </c>
      <c r="C531" s="19" t="s">
        <v>1603</v>
      </c>
      <c r="D531" s="4" t="s">
        <v>354</v>
      </c>
      <c r="E531" s="12" t="s">
        <v>1604</v>
      </c>
      <c r="F531" s="10">
        <v>23161600</v>
      </c>
      <c r="G531" s="9" t="s">
        <v>1602</v>
      </c>
      <c r="H531" s="158">
        <v>45414</v>
      </c>
      <c r="I531" s="158">
        <v>45657</v>
      </c>
      <c r="J531" s="30">
        <v>25</v>
      </c>
      <c r="K531" s="10">
        <v>5790400</v>
      </c>
      <c r="L531" s="10">
        <v>17371200</v>
      </c>
      <c r="M531" s="30"/>
      <c r="N531" s="25"/>
      <c r="O531" s="243"/>
    </row>
    <row r="532" spans="1:15" ht="13.2" customHeight="1" x14ac:dyDescent="0.25">
      <c r="A532" s="217" t="s">
        <v>5214</v>
      </c>
      <c r="B532" s="19" t="s">
        <v>1463</v>
      </c>
      <c r="C532" s="19" t="s">
        <v>1605</v>
      </c>
      <c r="D532" s="4" t="s">
        <v>354</v>
      </c>
      <c r="E532" s="12" t="s">
        <v>1606</v>
      </c>
      <c r="F532" s="10">
        <v>13641600</v>
      </c>
      <c r="G532" s="9" t="s">
        <v>1607</v>
      </c>
      <c r="H532" s="158">
        <v>45306</v>
      </c>
      <c r="I532" s="158">
        <v>45382</v>
      </c>
      <c r="J532" s="30">
        <v>86</v>
      </c>
      <c r="K532" s="10">
        <v>27283200</v>
      </c>
      <c r="L532" s="10">
        <v>4547200</v>
      </c>
      <c r="M532" s="30">
        <v>2</v>
      </c>
      <c r="N532" s="25">
        <v>18188800</v>
      </c>
      <c r="O532" s="243"/>
    </row>
    <row r="533" spans="1:15" ht="13.2" customHeight="1" x14ac:dyDescent="0.25">
      <c r="A533" s="217" t="s">
        <v>5214</v>
      </c>
      <c r="B533" s="19" t="s">
        <v>1608</v>
      </c>
      <c r="C533" s="19" t="s">
        <v>1609</v>
      </c>
      <c r="D533" s="4" t="s">
        <v>354</v>
      </c>
      <c r="E533" s="12" t="s">
        <v>1610</v>
      </c>
      <c r="F533" s="10">
        <v>10003840</v>
      </c>
      <c r="G533" s="9" t="s">
        <v>1611</v>
      </c>
      <c r="H533" s="158">
        <v>45306</v>
      </c>
      <c r="I533" s="158">
        <v>45351</v>
      </c>
      <c r="J533" s="30">
        <v>86</v>
      </c>
      <c r="K533" s="10">
        <v>30011520</v>
      </c>
      <c r="L533" s="10">
        <v>5001920</v>
      </c>
      <c r="M533" s="30">
        <v>3</v>
      </c>
      <c r="N533" s="25">
        <v>25009600</v>
      </c>
      <c r="O533" s="243"/>
    </row>
    <row r="534" spans="1:15" ht="13.2" customHeight="1" x14ac:dyDescent="0.25">
      <c r="A534" s="217" t="s">
        <v>5214</v>
      </c>
      <c r="B534" s="19" t="s">
        <v>1463</v>
      </c>
      <c r="C534" s="19" t="s">
        <v>1612</v>
      </c>
      <c r="D534" s="4" t="s">
        <v>354</v>
      </c>
      <c r="E534" s="12" t="s">
        <v>1613</v>
      </c>
      <c r="F534" s="10">
        <v>13641600</v>
      </c>
      <c r="G534" s="9" t="s">
        <v>1614</v>
      </c>
      <c r="H534" s="158">
        <v>45306</v>
      </c>
      <c r="I534" s="158">
        <v>45382</v>
      </c>
      <c r="J534" s="30">
        <v>100</v>
      </c>
      <c r="K534" s="10">
        <v>13641600</v>
      </c>
      <c r="L534" s="10">
        <v>0</v>
      </c>
      <c r="M534" s="30">
        <v>0</v>
      </c>
      <c r="N534" s="25"/>
      <c r="O534" s="243"/>
    </row>
    <row r="535" spans="1:15" ht="13.2" customHeight="1" x14ac:dyDescent="0.25">
      <c r="A535" s="217" t="s">
        <v>5214</v>
      </c>
      <c r="B535" s="19" t="s">
        <v>1463</v>
      </c>
      <c r="C535" s="19" t="s">
        <v>1615</v>
      </c>
      <c r="D535" s="4" t="s">
        <v>354</v>
      </c>
      <c r="E535" s="12" t="s">
        <v>1616</v>
      </c>
      <c r="F535" s="10">
        <v>13641600</v>
      </c>
      <c r="G535" s="9" t="s">
        <v>1617</v>
      </c>
      <c r="H535" s="158">
        <v>45306</v>
      </c>
      <c r="I535" s="158">
        <v>45382</v>
      </c>
      <c r="J535" s="30">
        <v>86</v>
      </c>
      <c r="K535" s="10">
        <v>27283200</v>
      </c>
      <c r="L535" s="10">
        <v>4547200</v>
      </c>
      <c r="M535" s="30">
        <v>2</v>
      </c>
      <c r="N535" s="25">
        <v>18188800</v>
      </c>
      <c r="O535" s="243"/>
    </row>
    <row r="536" spans="1:15" ht="13.2" customHeight="1" x14ac:dyDescent="0.25">
      <c r="A536" s="217" t="s">
        <v>5214</v>
      </c>
      <c r="B536" s="19" t="s">
        <v>1463</v>
      </c>
      <c r="C536" s="19" t="s">
        <v>1618</v>
      </c>
      <c r="D536" s="4" t="s">
        <v>354</v>
      </c>
      <c r="E536" s="12" t="s">
        <v>1619</v>
      </c>
      <c r="F536" s="10">
        <v>13641600</v>
      </c>
      <c r="G536" s="9" t="s">
        <v>1620</v>
      </c>
      <c r="H536" s="158">
        <v>45310</v>
      </c>
      <c r="I536" s="158">
        <v>45382</v>
      </c>
      <c r="J536" s="30">
        <v>50</v>
      </c>
      <c r="K536" s="10">
        <v>27283200</v>
      </c>
      <c r="L536" s="10">
        <v>27283200</v>
      </c>
      <c r="M536" s="30">
        <v>1</v>
      </c>
      <c r="N536" s="25">
        <v>40924800</v>
      </c>
      <c r="O536" s="243"/>
    </row>
    <row r="537" spans="1:15" ht="13.2" customHeight="1" x14ac:dyDescent="0.25">
      <c r="A537" s="217" t="s">
        <v>5214</v>
      </c>
      <c r="B537" s="19" t="s">
        <v>1459</v>
      </c>
      <c r="C537" s="19" t="s">
        <v>1621</v>
      </c>
      <c r="D537" s="4" t="s">
        <v>354</v>
      </c>
      <c r="E537" s="12" t="s">
        <v>1622</v>
      </c>
      <c r="F537" s="10">
        <v>8685600</v>
      </c>
      <c r="G537" s="9" t="s">
        <v>1623</v>
      </c>
      <c r="H537" s="158">
        <v>45306</v>
      </c>
      <c r="I537" s="158">
        <v>45382</v>
      </c>
      <c r="J537" s="30">
        <v>100</v>
      </c>
      <c r="K537" s="10">
        <v>14476000</v>
      </c>
      <c r="L537" s="10">
        <v>0</v>
      </c>
      <c r="M537" s="30">
        <v>2</v>
      </c>
      <c r="N537" s="25">
        <v>5790400</v>
      </c>
      <c r="O537" s="243"/>
    </row>
    <row r="538" spans="1:15" ht="13.2" customHeight="1" x14ac:dyDescent="0.25">
      <c r="A538" s="217" t="s">
        <v>5214</v>
      </c>
      <c r="B538" s="19" t="s">
        <v>1463</v>
      </c>
      <c r="C538" s="19" t="s">
        <v>1624</v>
      </c>
      <c r="D538" s="4" t="s">
        <v>354</v>
      </c>
      <c r="E538" s="12" t="s">
        <v>1625</v>
      </c>
      <c r="F538" s="10">
        <v>13641600</v>
      </c>
      <c r="G538" s="9" t="s">
        <v>1626</v>
      </c>
      <c r="H538" s="158">
        <v>45306</v>
      </c>
      <c r="I538" s="158">
        <v>45382</v>
      </c>
      <c r="J538" s="30">
        <v>100</v>
      </c>
      <c r="K538" s="10">
        <v>18188800</v>
      </c>
      <c r="L538" s="10">
        <v>0</v>
      </c>
      <c r="M538" s="30">
        <v>1</v>
      </c>
      <c r="N538" s="25">
        <v>4547200</v>
      </c>
      <c r="O538" s="243"/>
    </row>
    <row r="539" spans="1:15" ht="13.2" customHeight="1" x14ac:dyDescent="0.25">
      <c r="A539" s="217" t="s">
        <v>5214</v>
      </c>
      <c r="B539" s="19" t="s">
        <v>1463</v>
      </c>
      <c r="C539" s="19" t="s">
        <v>1627</v>
      </c>
      <c r="D539" s="4" t="s">
        <v>354</v>
      </c>
      <c r="E539" s="12" t="s">
        <v>1628</v>
      </c>
      <c r="F539" s="10">
        <v>36377600</v>
      </c>
      <c r="G539" s="9" t="s">
        <v>1626</v>
      </c>
      <c r="H539" s="158">
        <v>45414</v>
      </c>
      <c r="I539" s="158">
        <v>45657</v>
      </c>
      <c r="J539" s="30">
        <v>25</v>
      </c>
      <c r="K539" s="10">
        <v>9094400</v>
      </c>
      <c r="L539" s="10">
        <v>27283200</v>
      </c>
      <c r="M539" s="30"/>
      <c r="N539" s="25"/>
      <c r="O539" s="243"/>
    </row>
    <row r="540" spans="1:15" ht="13.2" customHeight="1" x14ac:dyDescent="0.25">
      <c r="A540" s="217" t="s">
        <v>5214</v>
      </c>
      <c r="B540" s="19" t="s">
        <v>1459</v>
      </c>
      <c r="C540" s="19" t="s">
        <v>1629</v>
      </c>
      <c r="D540" s="4" t="s">
        <v>354</v>
      </c>
      <c r="E540" s="12" t="s">
        <v>1630</v>
      </c>
      <c r="F540" s="10">
        <v>8685600</v>
      </c>
      <c r="G540" s="9" t="s">
        <v>1631</v>
      </c>
      <c r="H540" s="158">
        <v>45306</v>
      </c>
      <c r="I540" s="158">
        <v>45382</v>
      </c>
      <c r="J540" s="30">
        <v>100</v>
      </c>
      <c r="K540" s="10">
        <v>14476000</v>
      </c>
      <c r="L540" s="10">
        <v>0</v>
      </c>
      <c r="M540" s="30">
        <v>2</v>
      </c>
      <c r="N540" s="25">
        <v>5790400</v>
      </c>
      <c r="O540" s="243"/>
    </row>
    <row r="541" spans="1:15" ht="13.2" customHeight="1" x14ac:dyDescent="0.25">
      <c r="A541" s="217" t="s">
        <v>5214</v>
      </c>
      <c r="B541" s="19" t="s">
        <v>1463</v>
      </c>
      <c r="C541" s="19" t="s">
        <v>1632</v>
      </c>
      <c r="D541" s="4" t="s">
        <v>354</v>
      </c>
      <c r="E541" s="12" t="s">
        <v>1633</v>
      </c>
      <c r="F541" s="10">
        <v>13641600</v>
      </c>
      <c r="G541" s="9" t="s">
        <v>1634</v>
      </c>
      <c r="H541" s="158">
        <v>45306</v>
      </c>
      <c r="I541" s="158">
        <v>45382</v>
      </c>
      <c r="J541" s="30">
        <v>86</v>
      </c>
      <c r="K541" s="10">
        <v>27283200</v>
      </c>
      <c r="L541" s="10">
        <v>0</v>
      </c>
      <c r="M541" s="30">
        <v>2</v>
      </c>
      <c r="N541" s="25">
        <v>18188800</v>
      </c>
      <c r="O541" s="243"/>
    </row>
    <row r="542" spans="1:15" ht="13.2" customHeight="1" x14ac:dyDescent="0.25">
      <c r="A542" s="217" t="s">
        <v>5214</v>
      </c>
      <c r="B542" s="19" t="s">
        <v>1635</v>
      </c>
      <c r="C542" s="19" t="s">
        <v>1636</v>
      </c>
      <c r="D542" s="4" t="s">
        <v>354</v>
      </c>
      <c r="E542" s="12" t="s">
        <v>1637</v>
      </c>
      <c r="F542" s="10">
        <v>8685600</v>
      </c>
      <c r="G542" s="9" t="s">
        <v>1638</v>
      </c>
      <c r="H542" s="158">
        <v>45306</v>
      </c>
      <c r="I542" s="158">
        <v>45382</v>
      </c>
      <c r="J542" s="30">
        <v>100</v>
      </c>
      <c r="K542" s="10">
        <v>11580800</v>
      </c>
      <c r="L542" s="10">
        <v>0</v>
      </c>
      <c r="M542" s="30">
        <v>1</v>
      </c>
      <c r="N542" s="25">
        <v>2895200</v>
      </c>
      <c r="O542" s="243"/>
    </row>
    <row r="543" spans="1:15" ht="13.2" customHeight="1" x14ac:dyDescent="0.25">
      <c r="A543" s="217" t="s">
        <v>5214</v>
      </c>
      <c r="B543" s="19" t="s">
        <v>1635</v>
      </c>
      <c r="C543" s="19" t="s">
        <v>1639</v>
      </c>
      <c r="D543" s="4" t="s">
        <v>354</v>
      </c>
      <c r="E543" s="12" t="s">
        <v>1640</v>
      </c>
      <c r="F543" s="10">
        <v>23161600</v>
      </c>
      <c r="G543" s="9" t="s">
        <v>1638</v>
      </c>
      <c r="H543" s="158">
        <v>45414</v>
      </c>
      <c r="I543" s="158">
        <v>45657</v>
      </c>
      <c r="J543" s="30">
        <v>25</v>
      </c>
      <c r="K543" s="10">
        <v>5790400</v>
      </c>
      <c r="L543" s="10">
        <v>17371200</v>
      </c>
      <c r="M543" s="30"/>
      <c r="N543" s="25"/>
      <c r="O543" s="243"/>
    </row>
    <row r="544" spans="1:15" ht="13.2" customHeight="1" x14ac:dyDescent="0.25">
      <c r="A544" s="217" t="s">
        <v>5214</v>
      </c>
      <c r="B544" s="19" t="s">
        <v>1463</v>
      </c>
      <c r="C544" s="19" t="s">
        <v>1641</v>
      </c>
      <c r="D544" s="4" t="s">
        <v>354</v>
      </c>
      <c r="E544" s="12" t="s">
        <v>1642</v>
      </c>
      <c r="F544" s="10">
        <v>13641600</v>
      </c>
      <c r="G544" s="9" t="s">
        <v>1643</v>
      </c>
      <c r="H544" s="158">
        <v>45306</v>
      </c>
      <c r="I544" s="158">
        <v>45382</v>
      </c>
      <c r="J544" s="30">
        <v>86</v>
      </c>
      <c r="K544" s="10">
        <v>27283200</v>
      </c>
      <c r="L544" s="10">
        <v>4547200</v>
      </c>
      <c r="M544" s="30">
        <v>3</v>
      </c>
      <c r="N544" s="25">
        <v>18188800</v>
      </c>
      <c r="O544" s="243"/>
    </row>
    <row r="545" spans="1:16" ht="13.2" customHeight="1" x14ac:dyDescent="0.25">
      <c r="A545" s="217" t="s">
        <v>5214</v>
      </c>
      <c r="B545" s="19" t="s">
        <v>1463</v>
      </c>
      <c r="C545" s="19" t="s">
        <v>1644</v>
      </c>
      <c r="D545" s="4" t="s">
        <v>354</v>
      </c>
      <c r="E545" s="12" t="s">
        <v>1645</v>
      </c>
      <c r="F545" s="10">
        <v>13641600</v>
      </c>
      <c r="G545" s="9" t="s">
        <v>1646</v>
      </c>
      <c r="H545" s="158">
        <v>45306</v>
      </c>
      <c r="I545" s="158">
        <v>45382</v>
      </c>
      <c r="J545" s="30">
        <v>100</v>
      </c>
      <c r="K545" s="10">
        <v>18188800</v>
      </c>
      <c r="L545" s="10">
        <v>0</v>
      </c>
      <c r="M545" s="30">
        <v>1</v>
      </c>
      <c r="N545" s="25">
        <v>4547200</v>
      </c>
      <c r="O545" s="243"/>
    </row>
    <row r="546" spans="1:16" ht="13.2" customHeight="1" x14ac:dyDescent="0.25">
      <c r="A546" s="217" t="s">
        <v>5214</v>
      </c>
      <c r="B546" s="19" t="s">
        <v>1463</v>
      </c>
      <c r="C546" s="19" t="s">
        <v>1647</v>
      </c>
      <c r="D546" s="4" t="s">
        <v>354</v>
      </c>
      <c r="E546" s="12" t="s">
        <v>1648</v>
      </c>
      <c r="F546" s="10">
        <v>36377600</v>
      </c>
      <c r="G546" s="9" t="s">
        <v>1646</v>
      </c>
      <c r="H546" s="158">
        <v>45414</v>
      </c>
      <c r="I546" s="158">
        <v>45657</v>
      </c>
      <c r="J546" s="30">
        <v>25</v>
      </c>
      <c r="K546" s="10">
        <v>9094400</v>
      </c>
      <c r="L546" s="10">
        <v>27283200</v>
      </c>
      <c r="M546" s="30"/>
      <c r="N546" s="25"/>
      <c r="O546" s="243"/>
    </row>
    <row r="547" spans="1:16" ht="13.2" customHeight="1" x14ac:dyDescent="0.25">
      <c r="A547" s="217" t="s">
        <v>5214</v>
      </c>
      <c r="B547" s="19" t="s">
        <v>1463</v>
      </c>
      <c r="C547" s="19" t="s">
        <v>1649</v>
      </c>
      <c r="D547" s="4" t="s">
        <v>354</v>
      </c>
      <c r="E547" s="12" t="s">
        <v>1650</v>
      </c>
      <c r="F547" s="10">
        <v>13641600</v>
      </c>
      <c r="G547" s="9" t="s">
        <v>1651</v>
      </c>
      <c r="H547" s="158">
        <v>45306</v>
      </c>
      <c r="I547" s="158">
        <v>45382</v>
      </c>
      <c r="J547" s="30">
        <v>50</v>
      </c>
      <c r="K547" s="10">
        <v>27283200</v>
      </c>
      <c r="L547" s="10">
        <v>27283200</v>
      </c>
      <c r="M547" s="30">
        <v>1</v>
      </c>
      <c r="N547" s="25">
        <v>40924800</v>
      </c>
      <c r="O547" s="243"/>
      <c r="P547" s="112"/>
    </row>
    <row r="548" spans="1:16" ht="13.2" customHeight="1" x14ac:dyDescent="0.25">
      <c r="A548" s="217" t="s">
        <v>5214</v>
      </c>
      <c r="B548" s="19" t="s">
        <v>1518</v>
      </c>
      <c r="C548" s="19" t="s">
        <v>1652</v>
      </c>
      <c r="D548" s="4" t="s">
        <v>354</v>
      </c>
      <c r="E548" s="12" t="s">
        <v>1653</v>
      </c>
      <c r="F548" s="10">
        <v>11776800</v>
      </c>
      <c r="G548" s="9" t="s">
        <v>1654</v>
      </c>
      <c r="H548" s="158">
        <v>45306</v>
      </c>
      <c r="I548" s="158">
        <v>45382</v>
      </c>
      <c r="J548" s="30">
        <v>100</v>
      </c>
      <c r="K548" s="10">
        <v>15702400</v>
      </c>
      <c r="L548" s="10">
        <v>0</v>
      </c>
      <c r="M548" s="30">
        <v>1</v>
      </c>
      <c r="N548" s="25">
        <v>3925600</v>
      </c>
      <c r="O548" s="243"/>
      <c r="P548" s="112"/>
    </row>
    <row r="549" spans="1:16" ht="13.2" customHeight="1" x14ac:dyDescent="0.25">
      <c r="A549" s="217" t="s">
        <v>5214</v>
      </c>
      <c r="B549" s="19" t="s">
        <v>1518</v>
      </c>
      <c r="C549" s="19" t="s">
        <v>1655</v>
      </c>
      <c r="D549" s="4" t="s">
        <v>354</v>
      </c>
      <c r="E549" s="12" t="s">
        <v>1656</v>
      </c>
      <c r="F549" s="10">
        <v>31404800</v>
      </c>
      <c r="G549" s="9" t="s">
        <v>1654</v>
      </c>
      <c r="H549" s="158">
        <v>45414</v>
      </c>
      <c r="I549" s="158">
        <v>45657</v>
      </c>
      <c r="J549" s="30">
        <v>25</v>
      </c>
      <c r="K549" s="10">
        <v>7851200</v>
      </c>
      <c r="L549" s="10">
        <v>23553600</v>
      </c>
      <c r="M549" s="30"/>
      <c r="N549" s="25"/>
      <c r="O549" s="243"/>
      <c r="P549" s="112"/>
    </row>
    <row r="550" spans="1:16" ht="13.2" customHeight="1" x14ac:dyDescent="0.25">
      <c r="A550" s="217" t="s">
        <v>5214</v>
      </c>
      <c r="B550" s="19" t="s">
        <v>1459</v>
      </c>
      <c r="C550" s="19" t="s">
        <v>1657</v>
      </c>
      <c r="D550" s="4" t="s">
        <v>354</v>
      </c>
      <c r="E550" s="12" t="s">
        <v>1658</v>
      </c>
      <c r="F550" s="10">
        <v>9744000</v>
      </c>
      <c r="G550" s="9" t="s">
        <v>1659</v>
      </c>
      <c r="H550" s="158">
        <v>45306</v>
      </c>
      <c r="I550" s="158">
        <v>45382</v>
      </c>
      <c r="J550" s="30">
        <v>100</v>
      </c>
      <c r="K550" s="10">
        <v>16240000</v>
      </c>
      <c r="L550" s="10">
        <v>0</v>
      </c>
      <c r="M550" s="30">
        <v>2</v>
      </c>
      <c r="N550" s="25">
        <v>6496000</v>
      </c>
      <c r="O550" s="243"/>
      <c r="P550" s="112"/>
    </row>
    <row r="551" spans="1:16" ht="13.2" customHeight="1" x14ac:dyDescent="0.25">
      <c r="A551" s="217" t="s">
        <v>5214</v>
      </c>
      <c r="B551" s="19" t="s">
        <v>1463</v>
      </c>
      <c r="C551" s="19" t="s">
        <v>1660</v>
      </c>
      <c r="D551" s="4" t="s">
        <v>354</v>
      </c>
      <c r="E551" s="12" t="s">
        <v>1661</v>
      </c>
      <c r="F551" s="10">
        <v>12532800</v>
      </c>
      <c r="G551" s="9" t="s">
        <v>1662</v>
      </c>
      <c r="H551" s="158">
        <v>45306</v>
      </c>
      <c r="I551" s="158">
        <v>45382</v>
      </c>
      <c r="J551" s="30">
        <v>86</v>
      </c>
      <c r="K551" s="10">
        <v>25065600</v>
      </c>
      <c r="L551" s="10">
        <v>4177600</v>
      </c>
      <c r="M551" s="30">
        <v>2</v>
      </c>
      <c r="N551" s="25">
        <v>16710400</v>
      </c>
      <c r="O551" s="243"/>
      <c r="P551" s="112"/>
    </row>
    <row r="552" spans="1:16" ht="13.2" customHeight="1" x14ac:dyDescent="0.25">
      <c r="A552" s="217" t="s">
        <v>5214</v>
      </c>
      <c r="B552" s="19" t="s">
        <v>1518</v>
      </c>
      <c r="C552" s="19" t="s">
        <v>1663</v>
      </c>
      <c r="D552" s="4" t="s">
        <v>354</v>
      </c>
      <c r="E552" s="12" t="s">
        <v>1664</v>
      </c>
      <c r="F552" s="10">
        <v>11776800</v>
      </c>
      <c r="G552" s="9" t="s">
        <v>1665</v>
      </c>
      <c r="H552" s="158">
        <v>45306</v>
      </c>
      <c r="I552" s="158">
        <v>45382</v>
      </c>
      <c r="J552" s="30">
        <v>100</v>
      </c>
      <c r="K552" s="10">
        <v>19628000</v>
      </c>
      <c r="L552" s="10">
        <v>0</v>
      </c>
      <c r="M552" s="30">
        <v>1</v>
      </c>
      <c r="N552" s="25">
        <v>7851200</v>
      </c>
      <c r="O552" s="243"/>
      <c r="P552" s="112"/>
    </row>
    <row r="553" spans="1:16" ht="13.2" customHeight="1" x14ac:dyDescent="0.25">
      <c r="A553" s="217" t="s">
        <v>5214</v>
      </c>
      <c r="B553" s="19" t="s">
        <v>1635</v>
      </c>
      <c r="C553" s="19" t="s">
        <v>1666</v>
      </c>
      <c r="D553" s="4" t="s">
        <v>354</v>
      </c>
      <c r="E553" s="12" t="s">
        <v>1667</v>
      </c>
      <c r="F553" s="10">
        <v>8685600</v>
      </c>
      <c r="G553" s="9" t="s">
        <v>1668</v>
      </c>
      <c r="H553" s="158">
        <v>45306</v>
      </c>
      <c r="I553" s="158">
        <v>45382</v>
      </c>
      <c r="J553" s="30">
        <v>100</v>
      </c>
      <c r="K553" s="10">
        <v>14476000</v>
      </c>
      <c r="L553" s="10">
        <v>0</v>
      </c>
      <c r="M553" s="30">
        <v>2</v>
      </c>
      <c r="N553" s="25">
        <v>5790400</v>
      </c>
      <c r="O553" s="243"/>
      <c r="P553" s="112"/>
    </row>
    <row r="554" spans="1:16" ht="13.2" customHeight="1" x14ac:dyDescent="0.25">
      <c r="A554" s="217" t="s">
        <v>5214</v>
      </c>
      <c r="B554" s="19" t="s">
        <v>1635</v>
      </c>
      <c r="C554" s="19" t="s">
        <v>1669</v>
      </c>
      <c r="D554" s="4" t="s">
        <v>354</v>
      </c>
      <c r="E554" s="14" t="s">
        <v>1670</v>
      </c>
      <c r="F554" s="11">
        <v>8685600</v>
      </c>
      <c r="G554" s="9" t="s">
        <v>1668</v>
      </c>
      <c r="H554" s="158">
        <v>45459</v>
      </c>
      <c r="I554" s="158">
        <v>45535</v>
      </c>
      <c r="J554" s="30">
        <v>33</v>
      </c>
      <c r="K554" s="10">
        <v>2895200</v>
      </c>
      <c r="L554" s="10">
        <v>5790400</v>
      </c>
      <c r="M554" s="30"/>
      <c r="N554" s="25"/>
      <c r="O554" s="243"/>
      <c r="P554" s="112"/>
    </row>
    <row r="555" spans="1:16" ht="13.2" customHeight="1" x14ac:dyDescent="0.25">
      <c r="A555" s="217" t="s">
        <v>5214</v>
      </c>
      <c r="B555" s="19" t="s">
        <v>1463</v>
      </c>
      <c r="C555" s="19" t="s">
        <v>1671</v>
      </c>
      <c r="D555" s="4" t="s">
        <v>354</v>
      </c>
      <c r="E555" s="12" t="s">
        <v>1672</v>
      </c>
      <c r="F555" s="10">
        <v>13641600</v>
      </c>
      <c r="G555" s="9" t="s">
        <v>1673</v>
      </c>
      <c r="H555" s="158">
        <v>45306</v>
      </c>
      <c r="I555" s="158">
        <v>45382</v>
      </c>
      <c r="J555" s="30">
        <v>86</v>
      </c>
      <c r="K555" s="10">
        <v>27283200</v>
      </c>
      <c r="L555" s="10">
        <v>4547200</v>
      </c>
      <c r="M555" s="30">
        <v>2</v>
      </c>
      <c r="N555" s="25">
        <v>18188800</v>
      </c>
      <c r="O555" s="243"/>
      <c r="P555" s="112"/>
    </row>
    <row r="556" spans="1:16" ht="13.2" customHeight="1" x14ac:dyDescent="0.25">
      <c r="A556" s="217" t="s">
        <v>5214</v>
      </c>
      <c r="B556" s="19" t="s">
        <v>1479</v>
      </c>
      <c r="C556" s="19" t="s">
        <v>1674</v>
      </c>
      <c r="D556" s="4" t="s">
        <v>354</v>
      </c>
      <c r="E556" s="12" t="s">
        <v>1675</v>
      </c>
      <c r="F556" s="10">
        <v>11776800</v>
      </c>
      <c r="G556" s="9" t="s">
        <v>1676</v>
      </c>
      <c r="H556" s="158">
        <v>45306</v>
      </c>
      <c r="I556" s="158">
        <v>45382</v>
      </c>
      <c r="J556" s="30">
        <v>86</v>
      </c>
      <c r="K556" s="10">
        <v>23553600</v>
      </c>
      <c r="L556" s="10">
        <v>3925600</v>
      </c>
      <c r="M556" s="30">
        <v>2</v>
      </c>
      <c r="N556" s="25">
        <v>15702400</v>
      </c>
      <c r="O556" s="243"/>
      <c r="P556" s="112"/>
    </row>
    <row r="557" spans="1:16" ht="13.2" customHeight="1" x14ac:dyDescent="0.25">
      <c r="A557" s="217" t="s">
        <v>5214</v>
      </c>
      <c r="B557" s="19" t="s">
        <v>1459</v>
      </c>
      <c r="C557" s="19" t="s">
        <v>1677</v>
      </c>
      <c r="D557" s="4" t="s">
        <v>354</v>
      </c>
      <c r="E557" s="12" t="s">
        <v>1678</v>
      </c>
      <c r="F557" s="10">
        <v>8685600</v>
      </c>
      <c r="G557" s="9" t="s">
        <v>1679</v>
      </c>
      <c r="H557" s="158">
        <v>45306</v>
      </c>
      <c r="I557" s="158">
        <v>45382</v>
      </c>
      <c r="J557" s="30">
        <v>50</v>
      </c>
      <c r="K557" s="10">
        <v>17371200</v>
      </c>
      <c r="L557" s="10">
        <v>17371200</v>
      </c>
      <c r="M557" s="30">
        <v>1</v>
      </c>
      <c r="N557" s="25">
        <v>26056800</v>
      </c>
      <c r="O557" s="243"/>
      <c r="P557" s="33"/>
    </row>
    <row r="558" spans="1:16" ht="13.2" customHeight="1" x14ac:dyDescent="0.25">
      <c r="A558" s="217" t="s">
        <v>5214</v>
      </c>
      <c r="B558" s="19" t="s">
        <v>1635</v>
      </c>
      <c r="C558" s="19" t="s">
        <v>1680</v>
      </c>
      <c r="D558" s="4" t="s">
        <v>354</v>
      </c>
      <c r="E558" s="12" t="s">
        <v>1681</v>
      </c>
      <c r="F558" s="10">
        <v>8685600</v>
      </c>
      <c r="G558" s="9" t="s">
        <v>1682</v>
      </c>
      <c r="H558" s="158">
        <v>45306</v>
      </c>
      <c r="I558" s="158">
        <v>45382</v>
      </c>
      <c r="J558" s="30">
        <v>100</v>
      </c>
      <c r="K558" s="10">
        <v>14476000</v>
      </c>
      <c r="L558" s="10">
        <v>0</v>
      </c>
      <c r="M558" s="30">
        <v>2</v>
      </c>
      <c r="N558" s="25">
        <v>5790400</v>
      </c>
      <c r="O558" s="243"/>
    </row>
    <row r="559" spans="1:16" ht="13.2" customHeight="1" x14ac:dyDescent="0.25">
      <c r="A559" s="217" t="s">
        <v>5214</v>
      </c>
      <c r="B559" s="19" t="s">
        <v>1463</v>
      </c>
      <c r="C559" s="19" t="s">
        <v>1683</v>
      </c>
      <c r="D559" s="4" t="s">
        <v>354</v>
      </c>
      <c r="E559" s="12" t="s">
        <v>1684</v>
      </c>
      <c r="F559" s="10">
        <v>13641600</v>
      </c>
      <c r="G559" s="9" t="s">
        <v>1685</v>
      </c>
      <c r="H559" s="158">
        <v>45306</v>
      </c>
      <c r="I559" s="158">
        <v>45382</v>
      </c>
      <c r="J559" s="30">
        <v>86</v>
      </c>
      <c r="K559" s="10">
        <v>27283200</v>
      </c>
      <c r="L559" s="10">
        <v>4547200</v>
      </c>
      <c r="M559" s="30">
        <v>2</v>
      </c>
      <c r="N559" s="25">
        <v>18188800</v>
      </c>
      <c r="O559" s="243"/>
    </row>
    <row r="560" spans="1:16" ht="13.2" customHeight="1" x14ac:dyDescent="0.25">
      <c r="A560" s="217" t="s">
        <v>5214</v>
      </c>
      <c r="B560" s="19" t="s">
        <v>1463</v>
      </c>
      <c r="C560" s="19" t="s">
        <v>1686</v>
      </c>
      <c r="D560" s="4" t="s">
        <v>354</v>
      </c>
      <c r="E560" s="12" t="s">
        <v>1687</v>
      </c>
      <c r="F560" s="10">
        <v>13641600</v>
      </c>
      <c r="G560" s="9" t="s">
        <v>1688</v>
      </c>
      <c r="H560" s="158">
        <v>45330</v>
      </c>
      <c r="I560" s="158">
        <v>45412</v>
      </c>
      <c r="J560" s="30">
        <v>100</v>
      </c>
      <c r="K560" s="10">
        <v>13641600</v>
      </c>
      <c r="L560" s="10">
        <v>0</v>
      </c>
      <c r="M560" s="30"/>
      <c r="N560" s="25"/>
      <c r="O560" s="243"/>
    </row>
    <row r="561" spans="1:15" ht="13.2" customHeight="1" x14ac:dyDescent="0.25">
      <c r="A561" s="217" t="s">
        <v>5214</v>
      </c>
      <c r="B561" s="19" t="s">
        <v>1689</v>
      </c>
      <c r="C561" s="19" t="s">
        <v>1690</v>
      </c>
      <c r="D561" s="4" t="s">
        <v>354</v>
      </c>
      <c r="E561" s="12" t="s">
        <v>1691</v>
      </c>
      <c r="F561" s="10">
        <v>36377600</v>
      </c>
      <c r="G561" s="9" t="s">
        <v>1688</v>
      </c>
      <c r="H561" s="158">
        <v>45414</v>
      </c>
      <c r="I561" s="158">
        <v>45657</v>
      </c>
      <c r="J561" s="30">
        <v>25</v>
      </c>
      <c r="K561" s="10">
        <v>9094400</v>
      </c>
      <c r="L561" s="10">
        <v>27283200</v>
      </c>
      <c r="M561" s="30"/>
      <c r="N561" s="25"/>
      <c r="O561" s="243"/>
    </row>
    <row r="562" spans="1:15" ht="13.2" customHeight="1" x14ac:dyDescent="0.25">
      <c r="A562" s="217" t="s">
        <v>5214</v>
      </c>
      <c r="B562" s="19" t="s">
        <v>1463</v>
      </c>
      <c r="C562" s="19" t="s">
        <v>1692</v>
      </c>
      <c r="D562" s="4" t="s">
        <v>354</v>
      </c>
      <c r="E562" s="12" t="s">
        <v>1693</v>
      </c>
      <c r="F562" s="10">
        <v>12532800</v>
      </c>
      <c r="G562" s="9" t="s">
        <v>1694</v>
      </c>
      <c r="H562" s="158">
        <v>45330</v>
      </c>
      <c r="I562" s="158">
        <v>45412</v>
      </c>
      <c r="J562" s="30">
        <v>100</v>
      </c>
      <c r="K562" s="10">
        <v>12532800</v>
      </c>
      <c r="L562" s="10">
        <v>0</v>
      </c>
      <c r="M562" s="30"/>
      <c r="N562" s="25"/>
      <c r="O562" s="243"/>
    </row>
    <row r="563" spans="1:15" ht="13.2" customHeight="1" x14ac:dyDescent="0.25">
      <c r="A563" s="217" t="s">
        <v>5214</v>
      </c>
      <c r="B563" s="19" t="s">
        <v>1463</v>
      </c>
      <c r="C563" s="19" t="s">
        <v>1695</v>
      </c>
      <c r="D563" s="4" t="s">
        <v>354</v>
      </c>
      <c r="E563" s="12" t="s">
        <v>1696</v>
      </c>
      <c r="F563" s="10">
        <v>12532800</v>
      </c>
      <c r="G563" s="9" t="s">
        <v>1694</v>
      </c>
      <c r="H563" s="158">
        <v>45414</v>
      </c>
      <c r="I563" s="158">
        <v>45504</v>
      </c>
      <c r="J563" s="30">
        <v>67</v>
      </c>
      <c r="K563" s="10">
        <v>8355200</v>
      </c>
      <c r="L563" s="10">
        <v>4177600</v>
      </c>
      <c r="M563" s="30"/>
      <c r="N563" s="25"/>
      <c r="O563" s="243"/>
    </row>
    <row r="564" spans="1:15" ht="13.2" customHeight="1" x14ac:dyDescent="0.25">
      <c r="A564" s="217" t="s">
        <v>5214</v>
      </c>
      <c r="B564" s="19" t="s">
        <v>1463</v>
      </c>
      <c r="C564" s="19" t="s">
        <v>1697</v>
      </c>
      <c r="D564" s="4" t="s">
        <v>354</v>
      </c>
      <c r="E564" s="12" t="s">
        <v>1698</v>
      </c>
      <c r="F564" s="10">
        <v>13641600</v>
      </c>
      <c r="G564" s="9" t="s">
        <v>1699</v>
      </c>
      <c r="H564" s="158">
        <v>45337</v>
      </c>
      <c r="I564" s="158">
        <v>45427</v>
      </c>
      <c r="J564" s="30">
        <v>64</v>
      </c>
      <c r="K564" s="10">
        <v>20462400</v>
      </c>
      <c r="L564" s="10">
        <v>11368000</v>
      </c>
      <c r="M564" s="30">
        <v>1</v>
      </c>
      <c r="N564" s="10">
        <v>18188800</v>
      </c>
      <c r="O564" s="243"/>
    </row>
    <row r="565" spans="1:15" ht="13.2" customHeight="1" x14ac:dyDescent="0.25">
      <c r="A565" s="217" t="s">
        <v>5214</v>
      </c>
      <c r="B565" s="19" t="s">
        <v>1459</v>
      </c>
      <c r="C565" s="19" t="s">
        <v>1700</v>
      </c>
      <c r="D565" s="4" t="s">
        <v>354</v>
      </c>
      <c r="E565" s="12" t="s">
        <v>1701</v>
      </c>
      <c r="F565" s="10">
        <v>8685600</v>
      </c>
      <c r="G565" s="9" t="s">
        <v>1702</v>
      </c>
      <c r="H565" s="158">
        <v>45337</v>
      </c>
      <c r="I565" s="158">
        <v>45427</v>
      </c>
      <c r="J565" s="30">
        <v>64</v>
      </c>
      <c r="K565" s="10">
        <v>13028400</v>
      </c>
      <c r="L565" s="10">
        <v>7238000</v>
      </c>
      <c r="M565" s="30">
        <v>1</v>
      </c>
      <c r="N565" s="10">
        <v>11580800</v>
      </c>
      <c r="O565" s="243"/>
    </row>
    <row r="566" spans="1:15" ht="13.2" customHeight="1" x14ac:dyDescent="0.25">
      <c r="A566" s="217" t="s">
        <v>5214</v>
      </c>
      <c r="B566" s="19" t="s">
        <v>1479</v>
      </c>
      <c r="C566" s="19" t="s">
        <v>1703</v>
      </c>
      <c r="D566" s="4" t="s">
        <v>354</v>
      </c>
      <c r="E566" s="12" t="s">
        <v>1704</v>
      </c>
      <c r="F566" s="10">
        <v>11776800</v>
      </c>
      <c r="G566" s="9" t="s">
        <v>1705</v>
      </c>
      <c r="H566" s="158">
        <v>45337</v>
      </c>
      <c r="I566" s="158">
        <v>45427</v>
      </c>
      <c r="J566" s="30">
        <v>64</v>
      </c>
      <c r="K566" s="10">
        <v>17665200</v>
      </c>
      <c r="L566" s="10">
        <v>9814000</v>
      </c>
      <c r="M566" s="30">
        <v>1</v>
      </c>
      <c r="N566" s="10">
        <v>15702400</v>
      </c>
      <c r="O566" s="243"/>
    </row>
    <row r="567" spans="1:15" ht="13.2" customHeight="1" x14ac:dyDescent="0.25">
      <c r="A567" s="217" t="s">
        <v>5214</v>
      </c>
      <c r="B567" s="19" t="s">
        <v>1463</v>
      </c>
      <c r="C567" s="19" t="s">
        <v>1706</v>
      </c>
      <c r="D567" s="4" t="s">
        <v>354</v>
      </c>
      <c r="E567" s="12" t="s">
        <v>1707</v>
      </c>
      <c r="F567" s="10">
        <v>13641600</v>
      </c>
      <c r="G567" s="9" t="s">
        <v>1708</v>
      </c>
      <c r="H567" s="158">
        <v>45345</v>
      </c>
      <c r="I567" s="158">
        <v>45427</v>
      </c>
      <c r="J567" s="30">
        <v>64</v>
      </c>
      <c r="K567" s="10">
        <v>20462400</v>
      </c>
      <c r="L567" s="10">
        <v>11368000</v>
      </c>
      <c r="M567" s="30">
        <v>1</v>
      </c>
      <c r="N567" s="11">
        <v>18188800</v>
      </c>
      <c r="O567" s="243"/>
    </row>
    <row r="568" spans="1:15" ht="13.2" customHeight="1" x14ac:dyDescent="0.25">
      <c r="A568" s="217" t="s">
        <v>5214</v>
      </c>
      <c r="B568" s="19" t="s">
        <v>1463</v>
      </c>
      <c r="C568" s="19" t="s">
        <v>1709</v>
      </c>
      <c r="D568" s="4" t="s">
        <v>354</v>
      </c>
      <c r="E568" s="12" t="s">
        <v>1710</v>
      </c>
      <c r="F568" s="10">
        <v>13641600</v>
      </c>
      <c r="G568" s="9" t="s">
        <v>1711</v>
      </c>
      <c r="H568" s="158">
        <v>45345</v>
      </c>
      <c r="I568" s="158">
        <v>45427</v>
      </c>
      <c r="J568" s="30">
        <v>64</v>
      </c>
      <c r="K568" s="10">
        <v>20462400</v>
      </c>
      <c r="L568" s="10">
        <v>11368000</v>
      </c>
      <c r="M568" s="30">
        <v>1</v>
      </c>
      <c r="N568" s="10">
        <v>18188800</v>
      </c>
      <c r="O568" s="243"/>
    </row>
    <row r="569" spans="1:15" ht="13.2" customHeight="1" x14ac:dyDescent="0.25">
      <c r="A569" s="217" t="s">
        <v>5214</v>
      </c>
      <c r="B569" s="19" t="s">
        <v>1459</v>
      </c>
      <c r="C569" s="19" t="s">
        <v>1712</v>
      </c>
      <c r="D569" s="4" t="s">
        <v>354</v>
      </c>
      <c r="E569" s="12" t="s">
        <v>1713</v>
      </c>
      <c r="F569" s="10">
        <v>8685600</v>
      </c>
      <c r="G569" s="9" t="s">
        <v>1714</v>
      </c>
      <c r="H569" s="158">
        <v>45345</v>
      </c>
      <c r="I569" s="158">
        <v>45427</v>
      </c>
      <c r="J569" s="30">
        <v>43</v>
      </c>
      <c r="K569" s="10">
        <v>8685600</v>
      </c>
      <c r="L569" s="10">
        <v>13028400</v>
      </c>
      <c r="M569" s="30">
        <v>1</v>
      </c>
      <c r="N569" s="10">
        <v>11580800</v>
      </c>
      <c r="O569" s="243"/>
    </row>
    <row r="570" spans="1:15" ht="13.2" customHeight="1" x14ac:dyDescent="0.25">
      <c r="A570" s="217" t="s">
        <v>5214</v>
      </c>
      <c r="B570" s="19" t="s">
        <v>1459</v>
      </c>
      <c r="C570" s="19" t="s">
        <v>1715</v>
      </c>
      <c r="D570" s="4" t="s">
        <v>354</v>
      </c>
      <c r="E570" s="12" t="s">
        <v>1716</v>
      </c>
      <c r="F570" s="10">
        <v>8685600</v>
      </c>
      <c r="G570" s="9" t="s">
        <v>1717</v>
      </c>
      <c r="H570" s="158">
        <v>45345</v>
      </c>
      <c r="I570" s="158">
        <v>45427</v>
      </c>
      <c r="J570" s="30">
        <v>43</v>
      </c>
      <c r="K570" s="10">
        <v>8685600</v>
      </c>
      <c r="L570" s="10">
        <v>13028400</v>
      </c>
      <c r="M570" s="30">
        <v>1</v>
      </c>
      <c r="N570" s="10">
        <v>11580800</v>
      </c>
      <c r="O570" s="243"/>
    </row>
    <row r="571" spans="1:15" ht="13.2" customHeight="1" x14ac:dyDescent="0.25">
      <c r="A571" s="217" t="s">
        <v>5214</v>
      </c>
      <c r="B571" s="19" t="s">
        <v>1459</v>
      </c>
      <c r="C571" s="19" t="s">
        <v>1718</v>
      </c>
      <c r="D571" s="4" t="s">
        <v>354</v>
      </c>
      <c r="E571" s="12" t="s">
        <v>1719</v>
      </c>
      <c r="F571" s="10">
        <v>8685600</v>
      </c>
      <c r="G571" s="9" t="s">
        <v>1720</v>
      </c>
      <c r="H571" s="158">
        <v>45352</v>
      </c>
      <c r="I571" s="158">
        <v>45443</v>
      </c>
      <c r="J571" s="30">
        <v>80</v>
      </c>
      <c r="K571" s="10">
        <v>11580800</v>
      </c>
      <c r="L571" s="11">
        <v>2895200</v>
      </c>
      <c r="M571" s="30">
        <v>1</v>
      </c>
      <c r="N571" s="11">
        <v>5790400</v>
      </c>
      <c r="O571" s="243"/>
    </row>
    <row r="572" spans="1:15" ht="13.2" customHeight="1" x14ac:dyDescent="0.25">
      <c r="A572" s="217" t="s">
        <v>5214</v>
      </c>
      <c r="B572" s="19" t="s">
        <v>1721</v>
      </c>
      <c r="C572" s="19" t="s">
        <v>1722</v>
      </c>
      <c r="D572" s="4" t="s">
        <v>354</v>
      </c>
      <c r="E572" s="12" t="s">
        <v>1723</v>
      </c>
      <c r="F572" s="10">
        <v>9744000</v>
      </c>
      <c r="G572" s="9" t="s">
        <v>1724</v>
      </c>
      <c r="H572" s="158">
        <v>45352</v>
      </c>
      <c r="I572" s="158">
        <v>45443</v>
      </c>
      <c r="J572" s="30">
        <v>80</v>
      </c>
      <c r="K572" s="10">
        <v>12992000</v>
      </c>
      <c r="L572" s="10">
        <v>3248000</v>
      </c>
      <c r="M572" s="30">
        <v>1</v>
      </c>
      <c r="N572" s="11">
        <v>6496000</v>
      </c>
      <c r="O572" s="243"/>
    </row>
    <row r="573" spans="1:15" ht="13.2" customHeight="1" x14ac:dyDescent="0.25">
      <c r="A573" s="217" t="s">
        <v>5214</v>
      </c>
      <c r="B573" s="19" t="s">
        <v>1725</v>
      </c>
      <c r="C573" s="19" t="s">
        <v>1726</v>
      </c>
      <c r="D573" s="4" t="s">
        <v>354</v>
      </c>
      <c r="E573" s="12" t="s">
        <v>1727</v>
      </c>
      <c r="F573" s="10">
        <v>8685600</v>
      </c>
      <c r="G573" s="9" t="s">
        <v>1728</v>
      </c>
      <c r="H573" s="158">
        <v>45352</v>
      </c>
      <c r="I573" s="158">
        <v>45443</v>
      </c>
      <c r="J573" s="30">
        <v>80</v>
      </c>
      <c r="K573" s="10">
        <v>11580800</v>
      </c>
      <c r="L573" s="11">
        <v>2895200</v>
      </c>
      <c r="M573" s="30">
        <v>1</v>
      </c>
      <c r="N573" s="11">
        <v>5790400</v>
      </c>
      <c r="O573" s="243"/>
    </row>
    <row r="574" spans="1:15" ht="13.2" customHeight="1" x14ac:dyDescent="0.25">
      <c r="A574" s="217" t="s">
        <v>5214</v>
      </c>
      <c r="B574" s="19" t="s">
        <v>1463</v>
      </c>
      <c r="C574" s="19" t="s">
        <v>1729</v>
      </c>
      <c r="D574" s="4" t="s">
        <v>354</v>
      </c>
      <c r="E574" s="12" t="s">
        <v>1730</v>
      </c>
      <c r="F574" s="10">
        <v>13641600</v>
      </c>
      <c r="G574" s="9" t="s">
        <v>1731</v>
      </c>
      <c r="H574" s="158">
        <v>45355</v>
      </c>
      <c r="I574" s="158">
        <v>45443</v>
      </c>
      <c r="J574" s="30">
        <v>50</v>
      </c>
      <c r="K574" s="10">
        <v>6820800</v>
      </c>
      <c r="L574" s="10">
        <v>6820800</v>
      </c>
      <c r="M574" s="30">
        <v>0</v>
      </c>
      <c r="N574" s="25"/>
      <c r="O574" s="243"/>
    </row>
    <row r="575" spans="1:15" ht="13.2" customHeight="1" x14ac:dyDescent="0.25">
      <c r="A575" s="217" t="s">
        <v>5214</v>
      </c>
      <c r="B575" s="19" t="s">
        <v>1721</v>
      </c>
      <c r="C575" s="19" t="s">
        <v>1732</v>
      </c>
      <c r="D575" s="4" t="s">
        <v>354</v>
      </c>
      <c r="E575" s="12" t="s">
        <v>1733</v>
      </c>
      <c r="F575" s="10">
        <v>9744000</v>
      </c>
      <c r="G575" s="9" t="s">
        <v>1734</v>
      </c>
      <c r="H575" s="158">
        <v>45366</v>
      </c>
      <c r="I575" s="158">
        <v>45458</v>
      </c>
      <c r="J575" s="30">
        <v>100</v>
      </c>
      <c r="K575" s="10">
        <v>9744000</v>
      </c>
      <c r="L575" s="10">
        <v>0</v>
      </c>
      <c r="M575" s="30">
        <v>0</v>
      </c>
      <c r="N575" s="25"/>
      <c r="O575" s="243"/>
    </row>
    <row r="576" spans="1:15" ht="13.2" customHeight="1" x14ac:dyDescent="0.25">
      <c r="A576" s="217" t="s">
        <v>5214</v>
      </c>
      <c r="B576" s="19" t="s">
        <v>1459</v>
      </c>
      <c r="C576" s="19" t="s">
        <v>1735</v>
      </c>
      <c r="D576" s="4" t="s">
        <v>354</v>
      </c>
      <c r="E576" s="12" t="s">
        <v>1736</v>
      </c>
      <c r="F576" s="10">
        <v>11580800</v>
      </c>
      <c r="G576" s="9" t="s">
        <v>1737</v>
      </c>
      <c r="H576" s="158">
        <v>45366</v>
      </c>
      <c r="I576" s="158">
        <v>45488</v>
      </c>
      <c r="J576" s="161">
        <v>62</v>
      </c>
      <c r="K576" s="17">
        <v>7238000</v>
      </c>
      <c r="L576" s="17">
        <f>+F576-K576</f>
        <v>4342800</v>
      </c>
      <c r="M576" s="30">
        <v>0</v>
      </c>
      <c r="N576" s="25"/>
      <c r="O576" s="243"/>
    </row>
    <row r="577" spans="1:15" ht="13.2" customHeight="1" x14ac:dyDescent="0.25">
      <c r="A577" s="217" t="s">
        <v>5214</v>
      </c>
      <c r="B577" s="19" t="s">
        <v>1721</v>
      </c>
      <c r="C577" s="19" t="s">
        <v>1738</v>
      </c>
      <c r="D577" s="4" t="s">
        <v>354</v>
      </c>
      <c r="E577" s="12" t="s">
        <v>1739</v>
      </c>
      <c r="F577" s="10">
        <v>9744000</v>
      </c>
      <c r="G577" s="9" t="s">
        <v>1740</v>
      </c>
      <c r="H577" s="158">
        <v>45369</v>
      </c>
      <c r="I577" s="158">
        <v>45458</v>
      </c>
      <c r="J577" s="30">
        <v>100</v>
      </c>
      <c r="K577" s="10">
        <v>9744000</v>
      </c>
      <c r="L577" s="10">
        <v>0</v>
      </c>
      <c r="M577" s="30">
        <v>0</v>
      </c>
      <c r="N577" s="25"/>
      <c r="O577" s="243"/>
    </row>
    <row r="578" spans="1:15" ht="13.2" customHeight="1" x14ac:dyDescent="0.25">
      <c r="A578" s="217" t="s">
        <v>5214</v>
      </c>
      <c r="B578" s="19" t="s">
        <v>1463</v>
      </c>
      <c r="C578" s="19" t="s">
        <v>1741</v>
      </c>
      <c r="D578" s="4" t="s">
        <v>354</v>
      </c>
      <c r="E578" s="12" t="s">
        <v>1742</v>
      </c>
      <c r="F578" s="10">
        <v>13641600</v>
      </c>
      <c r="G578" s="9" t="s">
        <v>1743</v>
      </c>
      <c r="H578" s="158">
        <v>45391</v>
      </c>
      <c r="I578" s="158">
        <v>45473</v>
      </c>
      <c r="J578" s="30">
        <v>100</v>
      </c>
      <c r="K578" s="10">
        <v>13641600</v>
      </c>
      <c r="L578" s="10">
        <v>0</v>
      </c>
      <c r="M578" s="30">
        <v>0</v>
      </c>
      <c r="N578" s="25"/>
      <c r="O578" s="243"/>
    </row>
    <row r="579" spans="1:15" ht="13.2" customHeight="1" x14ac:dyDescent="0.25">
      <c r="A579" s="217" t="s">
        <v>5214</v>
      </c>
      <c r="B579" s="19" t="s">
        <v>1721</v>
      </c>
      <c r="C579" s="19" t="s">
        <v>1744</v>
      </c>
      <c r="D579" s="4" t="s">
        <v>354</v>
      </c>
      <c r="E579" s="12" t="s">
        <v>1745</v>
      </c>
      <c r="F579" s="10">
        <v>27608000</v>
      </c>
      <c r="G579" s="9" t="s">
        <v>1746</v>
      </c>
      <c r="H579" s="158">
        <v>45399</v>
      </c>
      <c r="I579" s="158">
        <v>45657</v>
      </c>
      <c r="J579" s="161">
        <v>18</v>
      </c>
      <c r="K579" s="17">
        <v>4872000</v>
      </c>
      <c r="L579" s="17">
        <v>22736000</v>
      </c>
      <c r="M579" s="30">
        <v>0</v>
      </c>
      <c r="N579" s="25"/>
      <c r="O579" s="243"/>
    </row>
    <row r="580" spans="1:15" ht="13.2" customHeight="1" x14ac:dyDescent="0.25">
      <c r="A580" s="217" t="s">
        <v>5214</v>
      </c>
      <c r="B580" s="19" t="s">
        <v>1459</v>
      </c>
      <c r="C580" s="19" t="s">
        <v>1747</v>
      </c>
      <c r="D580" s="4" t="s">
        <v>354</v>
      </c>
      <c r="E580" s="12" t="s">
        <v>1584</v>
      </c>
      <c r="F580" s="10">
        <v>24609200</v>
      </c>
      <c r="G580" s="9" t="s">
        <v>1748</v>
      </c>
      <c r="H580" s="158">
        <v>45399</v>
      </c>
      <c r="I580" s="158">
        <v>45657</v>
      </c>
      <c r="J580" s="161">
        <v>24</v>
      </c>
      <c r="K580" s="17">
        <v>5790400</v>
      </c>
      <c r="L580" s="17">
        <v>18818800</v>
      </c>
      <c r="M580" s="30">
        <v>0</v>
      </c>
      <c r="N580" s="25"/>
      <c r="O580" s="243"/>
    </row>
    <row r="581" spans="1:15" ht="13.2" customHeight="1" x14ac:dyDescent="0.25">
      <c r="A581" s="217" t="s">
        <v>5214</v>
      </c>
      <c r="B581" s="19" t="s">
        <v>1459</v>
      </c>
      <c r="C581" s="19" t="s">
        <v>1749</v>
      </c>
      <c r="D581" s="4" t="s">
        <v>354</v>
      </c>
      <c r="E581" s="12" t="s">
        <v>1750</v>
      </c>
      <c r="F581" s="10">
        <v>8685600</v>
      </c>
      <c r="G581" s="9" t="s">
        <v>1751</v>
      </c>
      <c r="H581" s="158">
        <v>45399</v>
      </c>
      <c r="I581" s="158">
        <v>45488</v>
      </c>
      <c r="J581" s="30">
        <v>83</v>
      </c>
      <c r="K581" s="10">
        <v>7238000</v>
      </c>
      <c r="L581" s="10">
        <v>1447600</v>
      </c>
      <c r="M581" s="30">
        <v>0</v>
      </c>
      <c r="N581" s="25"/>
      <c r="O581" s="243"/>
    </row>
    <row r="582" spans="1:15" ht="13.2" customHeight="1" x14ac:dyDescent="0.25">
      <c r="A582" s="217" t="s">
        <v>5214</v>
      </c>
      <c r="B582" s="19" t="s">
        <v>1463</v>
      </c>
      <c r="C582" s="19" t="s">
        <v>1752</v>
      </c>
      <c r="D582" s="4" t="s">
        <v>354</v>
      </c>
      <c r="E582" s="12" t="s">
        <v>1753</v>
      </c>
      <c r="F582" s="10">
        <v>13641600</v>
      </c>
      <c r="G582" s="9" t="s">
        <v>1754</v>
      </c>
      <c r="H582" s="158">
        <v>45408</v>
      </c>
      <c r="I582" s="158">
        <v>45488</v>
      </c>
      <c r="J582" s="30">
        <v>83</v>
      </c>
      <c r="K582" s="10">
        <v>11368000</v>
      </c>
      <c r="L582" s="10">
        <v>2273600</v>
      </c>
      <c r="M582" s="30">
        <v>0</v>
      </c>
      <c r="N582" s="25"/>
      <c r="O582" s="243"/>
    </row>
    <row r="583" spans="1:15" ht="13.2" customHeight="1" x14ac:dyDescent="0.25">
      <c r="A583" s="217" t="s">
        <v>5214</v>
      </c>
      <c r="B583" s="19" t="s">
        <v>1721</v>
      </c>
      <c r="C583" s="19" t="s">
        <v>1755</v>
      </c>
      <c r="D583" s="4" t="s">
        <v>354</v>
      </c>
      <c r="E583" s="12" t="s">
        <v>1756</v>
      </c>
      <c r="F583" s="10">
        <v>12992000</v>
      </c>
      <c r="G583" s="9" t="s">
        <v>1757</v>
      </c>
      <c r="H583" s="158">
        <v>45407</v>
      </c>
      <c r="I583" s="158">
        <v>45519</v>
      </c>
      <c r="J583" s="161">
        <v>50</v>
      </c>
      <c r="K583" s="17">
        <v>6496000</v>
      </c>
      <c r="L583" s="17">
        <v>6496000</v>
      </c>
      <c r="M583" s="30">
        <v>0</v>
      </c>
      <c r="N583" s="25"/>
      <c r="O583" s="243"/>
    </row>
    <row r="584" spans="1:15" ht="13.2" customHeight="1" x14ac:dyDescent="0.25">
      <c r="A584" s="217" t="s">
        <v>5214</v>
      </c>
      <c r="B584" s="19" t="s">
        <v>1459</v>
      </c>
      <c r="C584" s="19" t="s">
        <v>1758</v>
      </c>
      <c r="D584" s="4" t="s">
        <v>354</v>
      </c>
      <c r="E584" s="12" t="s">
        <v>1759</v>
      </c>
      <c r="F584" s="10">
        <v>8798720</v>
      </c>
      <c r="G584" s="9" t="s">
        <v>1760</v>
      </c>
      <c r="H584" s="158">
        <v>45407</v>
      </c>
      <c r="I584" s="158">
        <v>45519</v>
      </c>
      <c r="J584" s="30">
        <v>62</v>
      </c>
      <c r="K584" s="10">
        <v>5499196</v>
      </c>
      <c r="L584" s="10">
        <v>3299524</v>
      </c>
      <c r="M584" s="30">
        <v>0</v>
      </c>
      <c r="N584" s="25"/>
      <c r="O584" s="243"/>
    </row>
    <row r="585" spans="1:15" ht="13.2" customHeight="1" x14ac:dyDescent="0.25">
      <c r="A585" s="217" t="s">
        <v>5214</v>
      </c>
      <c r="B585" s="19" t="s">
        <v>1721</v>
      </c>
      <c r="C585" s="19" t="s">
        <v>1761</v>
      </c>
      <c r="D585" s="4" t="s">
        <v>354</v>
      </c>
      <c r="E585" s="12" t="s">
        <v>1762</v>
      </c>
      <c r="F585" s="10">
        <v>12992000</v>
      </c>
      <c r="G585" s="9" t="s">
        <v>1763</v>
      </c>
      <c r="H585" s="158">
        <v>45418</v>
      </c>
      <c r="I585" s="158">
        <v>45535</v>
      </c>
      <c r="J585" s="30">
        <v>25</v>
      </c>
      <c r="K585" s="10">
        <v>3248000</v>
      </c>
      <c r="L585" s="10">
        <v>9744000</v>
      </c>
      <c r="M585" s="30">
        <v>0</v>
      </c>
      <c r="N585" s="25"/>
      <c r="O585" s="243"/>
    </row>
    <row r="586" spans="1:15" ht="13.2" customHeight="1" x14ac:dyDescent="0.25">
      <c r="A586" s="217" t="s">
        <v>5214</v>
      </c>
      <c r="B586" s="19" t="s">
        <v>1721</v>
      </c>
      <c r="C586" s="19" t="s">
        <v>1764</v>
      </c>
      <c r="D586" s="4" t="s">
        <v>354</v>
      </c>
      <c r="E586" s="12" t="s">
        <v>1765</v>
      </c>
      <c r="F586" s="10">
        <v>12992000</v>
      </c>
      <c r="G586" s="9" t="s">
        <v>1766</v>
      </c>
      <c r="H586" s="158">
        <v>45418</v>
      </c>
      <c r="I586" s="158">
        <v>45535</v>
      </c>
      <c r="J586" s="30">
        <v>50</v>
      </c>
      <c r="K586" s="10">
        <v>6496000</v>
      </c>
      <c r="L586" s="10">
        <v>6496000</v>
      </c>
      <c r="M586" s="30">
        <v>0</v>
      </c>
      <c r="N586" s="25"/>
      <c r="O586" s="243"/>
    </row>
    <row r="587" spans="1:15" ht="13.2" customHeight="1" x14ac:dyDescent="0.25">
      <c r="A587" s="217" t="s">
        <v>5214</v>
      </c>
      <c r="B587" s="19" t="s">
        <v>1721</v>
      </c>
      <c r="C587" s="19" t="s">
        <v>1767</v>
      </c>
      <c r="D587" s="4" t="s">
        <v>354</v>
      </c>
      <c r="E587" s="12" t="s">
        <v>1768</v>
      </c>
      <c r="F587" s="10">
        <v>12992000</v>
      </c>
      <c r="G587" s="9" t="s">
        <v>1769</v>
      </c>
      <c r="H587" s="158">
        <v>45418</v>
      </c>
      <c r="I587" s="158">
        <v>45535</v>
      </c>
      <c r="J587" s="30">
        <v>50</v>
      </c>
      <c r="K587" s="10">
        <v>6496000</v>
      </c>
      <c r="L587" s="10">
        <v>6496000</v>
      </c>
      <c r="M587" s="30">
        <v>0</v>
      </c>
      <c r="N587" s="25"/>
      <c r="O587" s="243"/>
    </row>
    <row r="588" spans="1:15" ht="13.2" customHeight="1" x14ac:dyDescent="0.25">
      <c r="A588" s="217" t="s">
        <v>5214</v>
      </c>
      <c r="B588" s="19" t="s">
        <v>1721</v>
      </c>
      <c r="C588" s="19" t="s">
        <v>1770</v>
      </c>
      <c r="D588" s="4" t="s">
        <v>354</v>
      </c>
      <c r="E588" s="12" t="s">
        <v>1771</v>
      </c>
      <c r="F588" s="10">
        <v>12992000</v>
      </c>
      <c r="G588" s="9" t="s">
        <v>1772</v>
      </c>
      <c r="H588" s="158">
        <v>45418</v>
      </c>
      <c r="I588" s="158">
        <v>45535</v>
      </c>
      <c r="J588" s="30">
        <v>50</v>
      </c>
      <c r="K588" s="10">
        <v>6496000</v>
      </c>
      <c r="L588" s="10">
        <v>6496000</v>
      </c>
      <c r="M588" s="30">
        <v>0</v>
      </c>
      <c r="N588" s="25"/>
      <c r="O588" s="243"/>
    </row>
    <row r="589" spans="1:15" ht="13.2" customHeight="1" x14ac:dyDescent="0.25">
      <c r="A589" s="217" t="s">
        <v>5214</v>
      </c>
      <c r="B589" s="19" t="s">
        <v>1459</v>
      </c>
      <c r="C589" s="19" t="s">
        <v>1773</v>
      </c>
      <c r="D589" s="4" t="s">
        <v>354</v>
      </c>
      <c r="E589" s="12" t="s">
        <v>1774</v>
      </c>
      <c r="F589" s="10">
        <v>11580800</v>
      </c>
      <c r="G589" s="9" t="s">
        <v>1775</v>
      </c>
      <c r="H589" s="158">
        <v>45418</v>
      </c>
      <c r="I589" s="158">
        <v>45535</v>
      </c>
      <c r="J589" s="30">
        <v>50</v>
      </c>
      <c r="K589" s="10">
        <v>5790400</v>
      </c>
      <c r="L589" s="10">
        <v>5790400</v>
      </c>
      <c r="M589" s="30">
        <v>0</v>
      </c>
      <c r="N589" s="25"/>
      <c r="O589" s="243"/>
    </row>
    <row r="590" spans="1:15" ht="13.2" customHeight="1" x14ac:dyDescent="0.25">
      <c r="A590" s="217" t="s">
        <v>5214</v>
      </c>
      <c r="B590" s="19" t="s">
        <v>1459</v>
      </c>
      <c r="C590" s="19" t="s">
        <v>1776</v>
      </c>
      <c r="D590" s="4" t="s">
        <v>354</v>
      </c>
      <c r="E590" s="12" t="s">
        <v>1777</v>
      </c>
      <c r="F590" s="10">
        <v>11580800</v>
      </c>
      <c r="G590" s="9" t="s">
        <v>1778</v>
      </c>
      <c r="H590" s="158">
        <v>45418</v>
      </c>
      <c r="I590" s="158">
        <v>45535</v>
      </c>
      <c r="J590" s="30">
        <v>50</v>
      </c>
      <c r="K590" s="10">
        <v>5790400</v>
      </c>
      <c r="L590" s="10">
        <v>5790400</v>
      </c>
      <c r="M590" s="30">
        <v>0</v>
      </c>
      <c r="N590" s="25"/>
      <c r="O590" s="243"/>
    </row>
    <row r="591" spans="1:15" ht="13.2" customHeight="1" x14ac:dyDescent="0.25">
      <c r="A591" s="217" t="s">
        <v>5214</v>
      </c>
      <c r="B591" s="19" t="s">
        <v>1459</v>
      </c>
      <c r="C591" s="19" t="s">
        <v>1779</v>
      </c>
      <c r="D591" s="4" t="s">
        <v>354</v>
      </c>
      <c r="E591" s="12" t="s">
        <v>1780</v>
      </c>
      <c r="F591" s="10">
        <v>8798720</v>
      </c>
      <c r="G591" s="9" t="s">
        <v>1781</v>
      </c>
      <c r="H591" s="158">
        <v>45418</v>
      </c>
      <c r="I591" s="158">
        <v>45535</v>
      </c>
      <c r="J591" s="30">
        <v>50</v>
      </c>
      <c r="K591" s="10">
        <v>4399360</v>
      </c>
      <c r="L591" s="10">
        <v>4399360</v>
      </c>
      <c r="M591" s="30">
        <v>0</v>
      </c>
      <c r="N591" s="25"/>
      <c r="O591" s="243"/>
    </row>
    <row r="592" spans="1:15" ht="13.2" customHeight="1" x14ac:dyDescent="0.25">
      <c r="A592" s="217" t="s">
        <v>5214</v>
      </c>
      <c r="B592" s="19" t="s">
        <v>1721</v>
      </c>
      <c r="C592" s="19" t="s">
        <v>1782</v>
      </c>
      <c r="D592" s="4" t="s">
        <v>354</v>
      </c>
      <c r="E592" s="12" t="s">
        <v>1783</v>
      </c>
      <c r="F592" s="10">
        <v>12992000</v>
      </c>
      <c r="G592" s="9" t="s">
        <v>1784</v>
      </c>
      <c r="H592" s="158">
        <v>45422</v>
      </c>
      <c r="I592" s="158">
        <v>45535</v>
      </c>
      <c r="J592" s="30">
        <v>50</v>
      </c>
      <c r="K592" s="10">
        <v>6496000</v>
      </c>
      <c r="L592" s="10">
        <v>6496000</v>
      </c>
      <c r="M592" s="30">
        <v>0</v>
      </c>
      <c r="N592" s="25"/>
      <c r="O592" s="243"/>
    </row>
    <row r="593" spans="1:16" ht="13.2" customHeight="1" x14ac:dyDescent="0.25">
      <c r="A593" s="217" t="s">
        <v>5214</v>
      </c>
      <c r="B593" s="19" t="s">
        <v>1721</v>
      </c>
      <c r="C593" s="19" t="s">
        <v>1785</v>
      </c>
      <c r="D593" s="4" t="s">
        <v>354</v>
      </c>
      <c r="E593" s="14" t="s">
        <v>1786</v>
      </c>
      <c r="F593" s="11">
        <v>12992000</v>
      </c>
      <c r="G593" s="15" t="s">
        <v>1787</v>
      </c>
      <c r="H593" s="158">
        <v>45422</v>
      </c>
      <c r="I593" s="158">
        <v>45535</v>
      </c>
      <c r="J593" s="30">
        <v>50</v>
      </c>
      <c r="K593" s="10">
        <v>6496000</v>
      </c>
      <c r="L593" s="10">
        <v>6496000</v>
      </c>
      <c r="M593" s="30">
        <v>0</v>
      </c>
      <c r="N593" s="25"/>
      <c r="O593" s="243"/>
    </row>
    <row r="594" spans="1:16" ht="13.2" customHeight="1" x14ac:dyDescent="0.25">
      <c r="A594" s="217" t="s">
        <v>5214</v>
      </c>
      <c r="B594" s="19" t="s">
        <v>1459</v>
      </c>
      <c r="C594" s="19" t="s">
        <v>1788</v>
      </c>
      <c r="D594" s="4" t="s">
        <v>354</v>
      </c>
      <c r="E594" s="12" t="s">
        <v>1789</v>
      </c>
      <c r="F594" s="10">
        <v>11580800</v>
      </c>
      <c r="G594" s="9" t="s">
        <v>1790</v>
      </c>
      <c r="H594" s="158">
        <v>45422</v>
      </c>
      <c r="I594" s="158">
        <v>45535</v>
      </c>
      <c r="J594" s="30">
        <v>50</v>
      </c>
      <c r="K594" s="10">
        <v>5790400</v>
      </c>
      <c r="L594" s="10">
        <v>5790400</v>
      </c>
      <c r="M594" s="30">
        <v>0</v>
      </c>
      <c r="N594" s="25"/>
      <c r="O594" s="243"/>
    </row>
    <row r="595" spans="1:16" ht="13.2" customHeight="1" x14ac:dyDescent="0.25">
      <c r="A595" s="217" t="s">
        <v>5214</v>
      </c>
      <c r="B595" s="19" t="s">
        <v>1479</v>
      </c>
      <c r="C595" s="19" t="s">
        <v>1791</v>
      </c>
      <c r="D595" s="4" t="s">
        <v>354</v>
      </c>
      <c r="E595" s="14" t="s">
        <v>1792</v>
      </c>
      <c r="F595" s="11">
        <v>15702400</v>
      </c>
      <c r="G595" s="15" t="s">
        <v>1793</v>
      </c>
      <c r="H595" s="158">
        <v>45432</v>
      </c>
      <c r="I595" s="158">
        <v>45535</v>
      </c>
      <c r="J595" s="30">
        <v>50</v>
      </c>
      <c r="K595" s="10">
        <v>7851200</v>
      </c>
      <c r="L595" s="10">
        <v>7851200</v>
      </c>
      <c r="M595" s="30">
        <v>0</v>
      </c>
      <c r="N595" s="25"/>
      <c r="O595" s="243"/>
    </row>
    <row r="596" spans="1:16" ht="13.2" customHeight="1" x14ac:dyDescent="0.25">
      <c r="A596" s="217" t="s">
        <v>5214</v>
      </c>
      <c r="B596" s="19" t="s">
        <v>1721</v>
      </c>
      <c r="C596" s="19" t="s">
        <v>1794</v>
      </c>
      <c r="D596" s="4" t="s">
        <v>354</v>
      </c>
      <c r="E596" s="14" t="s">
        <v>1795</v>
      </c>
      <c r="F596" s="11">
        <v>12992000</v>
      </c>
      <c r="G596" s="15" t="s">
        <v>1796</v>
      </c>
      <c r="H596" s="158">
        <v>45432</v>
      </c>
      <c r="I596" s="158">
        <v>45535</v>
      </c>
      <c r="J596" s="30">
        <v>50</v>
      </c>
      <c r="K596" s="10">
        <v>6496000</v>
      </c>
      <c r="L596" s="10">
        <v>6496000</v>
      </c>
      <c r="M596" s="30">
        <v>0</v>
      </c>
      <c r="N596" s="25"/>
      <c r="O596" s="243"/>
    </row>
    <row r="597" spans="1:16" ht="13.2" customHeight="1" x14ac:dyDescent="0.25">
      <c r="A597" s="217" t="s">
        <v>5214</v>
      </c>
      <c r="B597" s="19" t="s">
        <v>1459</v>
      </c>
      <c r="C597" s="19" t="s">
        <v>1797</v>
      </c>
      <c r="D597" s="4" t="s">
        <v>354</v>
      </c>
      <c r="E597" s="14" t="s">
        <v>1798</v>
      </c>
      <c r="F597" s="11">
        <v>11580800</v>
      </c>
      <c r="G597" s="15" t="s">
        <v>1799</v>
      </c>
      <c r="H597" s="158">
        <v>45432</v>
      </c>
      <c r="I597" s="158">
        <v>45535</v>
      </c>
      <c r="J597" s="30">
        <v>50</v>
      </c>
      <c r="K597" s="10">
        <v>5790400</v>
      </c>
      <c r="L597" s="10">
        <v>5790400</v>
      </c>
      <c r="M597" s="30">
        <v>0</v>
      </c>
      <c r="N597" s="25"/>
      <c r="O597" s="243"/>
    </row>
    <row r="598" spans="1:16" ht="13.2" customHeight="1" x14ac:dyDescent="0.25">
      <c r="A598" s="217" t="s">
        <v>5214</v>
      </c>
      <c r="B598" s="19" t="s">
        <v>1459</v>
      </c>
      <c r="C598" s="19" t="s">
        <v>1800</v>
      </c>
      <c r="D598" s="4" t="s">
        <v>354</v>
      </c>
      <c r="E598" s="14" t="s">
        <v>1801</v>
      </c>
      <c r="F598" s="11">
        <v>11580800</v>
      </c>
      <c r="G598" s="9" t="s">
        <v>1802</v>
      </c>
      <c r="H598" s="158">
        <v>45432</v>
      </c>
      <c r="I598" s="158">
        <v>45535</v>
      </c>
      <c r="J598" s="30">
        <v>50</v>
      </c>
      <c r="K598" s="10">
        <v>5790400</v>
      </c>
      <c r="L598" s="10">
        <v>5790400</v>
      </c>
      <c r="M598" s="30">
        <v>0</v>
      </c>
      <c r="N598" s="25"/>
      <c r="O598" s="243"/>
    </row>
    <row r="599" spans="1:16" ht="13.2" customHeight="1" x14ac:dyDescent="0.25">
      <c r="A599" s="217" t="s">
        <v>5214</v>
      </c>
      <c r="B599" s="19" t="s">
        <v>1721</v>
      </c>
      <c r="C599" s="19" t="s">
        <v>1803</v>
      </c>
      <c r="D599" s="4" t="s">
        <v>354</v>
      </c>
      <c r="E599" s="14" t="s">
        <v>1804</v>
      </c>
      <c r="F599" s="11">
        <v>12992000</v>
      </c>
      <c r="G599" s="15" t="s">
        <v>1805</v>
      </c>
      <c r="H599" s="158">
        <v>45432</v>
      </c>
      <c r="I599" s="158">
        <v>45535</v>
      </c>
      <c r="J599" s="30">
        <v>50</v>
      </c>
      <c r="K599" s="10">
        <v>6496000</v>
      </c>
      <c r="L599" s="10">
        <v>6496000</v>
      </c>
      <c r="M599" s="30">
        <v>0</v>
      </c>
      <c r="N599" s="25"/>
      <c r="O599" s="243"/>
    </row>
    <row r="600" spans="1:16" ht="13.2" customHeight="1" x14ac:dyDescent="0.25">
      <c r="A600" s="217" t="s">
        <v>5214</v>
      </c>
      <c r="B600" s="19" t="s">
        <v>1721</v>
      </c>
      <c r="C600" s="19" t="s">
        <v>1806</v>
      </c>
      <c r="D600" s="4" t="s">
        <v>354</v>
      </c>
      <c r="E600" s="14" t="s">
        <v>1807</v>
      </c>
      <c r="F600" s="11">
        <v>12992000</v>
      </c>
      <c r="G600" s="15" t="s">
        <v>1808</v>
      </c>
      <c r="H600" s="158">
        <v>45429</v>
      </c>
      <c r="I600" s="158">
        <v>45540</v>
      </c>
      <c r="J600" s="30">
        <v>38</v>
      </c>
      <c r="K600" s="10">
        <v>4872000</v>
      </c>
      <c r="L600" s="10">
        <v>8120000</v>
      </c>
      <c r="M600" s="30">
        <v>0</v>
      </c>
      <c r="N600" s="25"/>
      <c r="O600" s="243"/>
    </row>
    <row r="601" spans="1:16" ht="13.2" customHeight="1" x14ac:dyDescent="0.25">
      <c r="A601" s="217" t="s">
        <v>5214</v>
      </c>
      <c r="B601" s="19" t="s">
        <v>1809</v>
      </c>
      <c r="C601" s="19" t="s">
        <v>1810</v>
      </c>
      <c r="D601" s="4" t="s">
        <v>354</v>
      </c>
      <c r="E601" s="12" t="s">
        <v>1811</v>
      </c>
      <c r="F601" s="11">
        <v>12992000</v>
      </c>
      <c r="G601" s="15" t="s">
        <v>1812</v>
      </c>
      <c r="H601" s="158">
        <v>45432</v>
      </c>
      <c r="I601" s="158">
        <v>45550</v>
      </c>
      <c r="J601" s="30">
        <v>38</v>
      </c>
      <c r="K601" s="10">
        <v>4872000</v>
      </c>
      <c r="L601" s="10">
        <v>8120000</v>
      </c>
      <c r="M601" s="30">
        <v>0</v>
      </c>
      <c r="N601" s="25"/>
      <c r="O601" s="243"/>
    </row>
    <row r="602" spans="1:16" ht="13.2" customHeight="1" x14ac:dyDescent="0.25">
      <c r="A602" s="217" t="s">
        <v>5214</v>
      </c>
      <c r="B602" s="19" t="s">
        <v>1721</v>
      </c>
      <c r="C602" s="19" t="s">
        <v>1813</v>
      </c>
      <c r="D602" s="4" t="s">
        <v>354</v>
      </c>
      <c r="E602" s="14" t="s">
        <v>1814</v>
      </c>
      <c r="F602" s="11">
        <v>12992000</v>
      </c>
      <c r="G602" s="15" t="s">
        <v>1815</v>
      </c>
      <c r="H602" s="158">
        <v>45439</v>
      </c>
      <c r="I602" s="158">
        <v>45550</v>
      </c>
      <c r="J602" s="30">
        <v>38</v>
      </c>
      <c r="K602" s="10">
        <v>4872000</v>
      </c>
      <c r="L602" s="10">
        <v>8120000</v>
      </c>
      <c r="M602" s="30">
        <v>0</v>
      </c>
      <c r="N602" s="25"/>
      <c r="O602" s="243"/>
    </row>
    <row r="603" spans="1:16" ht="13.2" customHeight="1" x14ac:dyDescent="0.25">
      <c r="A603" s="217" t="s">
        <v>5214</v>
      </c>
      <c r="B603" s="19" t="s">
        <v>1721</v>
      </c>
      <c r="C603" s="19" t="s">
        <v>1816</v>
      </c>
      <c r="D603" s="4" t="s">
        <v>354</v>
      </c>
      <c r="E603" s="14" t="s">
        <v>1817</v>
      </c>
      <c r="F603" s="11">
        <v>12992000</v>
      </c>
      <c r="G603" s="15" t="s">
        <v>1818</v>
      </c>
      <c r="H603" s="158">
        <v>45455</v>
      </c>
      <c r="I603" s="158">
        <v>45550</v>
      </c>
      <c r="J603" s="30">
        <v>25</v>
      </c>
      <c r="K603" s="11">
        <v>3248000</v>
      </c>
      <c r="L603" s="10">
        <v>9744000</v>
      </c>
      <c r="M603" s="30">
        <v>0</v>
      </c>
      <c r="N603" s="25"/>
      <c r="O603" s="243"/>
    </row>
    <row r="604" spans="1:16" ht="13.2" customHeight="1" x14ac:dyDescent="0.25">
      <c r="A604" s="217" t="s">
        <v>5214</v>
      </c>
      <c r="B604" s="19" t="s">
        <v>1459</v>
      </c>
      <c r="C604" s="19" t="s">
        <v>1819</v>
      </c>
      <c r="D604" s="4" t="s">
        <v>354</v>
      </c>
      <c r="E604" s="14" t="s">
        <v>1820</v>
      </c>
      <c r="F604" s="11">
        <v>11580800</v>
      </c>
      <c r="G604" s="15" t="s">
        <v>1821</v>
      </c>
      <c r="H604" s="158">
        <v>45457</v>
      </c>
      <c r="I604" s="158">
        <v>45565</v>
      </c>
      <c r="J604" s="30">
        <v>25</v>
      </c>
      <c r="K604" s="11">
        <v>2895200</v>
      </c>
      <c r="L604" s="10">
        <v>8685600</v>
      </c>
      <c r="M604" s="30">
        <v>0</v>
      </c>
      <c r="N604" s="25"/>
      <c r="O604" s="243"/>
    </row>
    <row r="605" spans="1:16" ht="13.2" customHeight="1" x14ac:dyDescent="0.25">
      <c r="A605" s="217" t="s">
        <v>5214</v>
      </c>
      <c r="B605" s="19" t="s">
        <v>1721</v>
      </c>
      <c r="C605" s="19" t="s">
        <v>1822</v>
      </c>
      <c r="D605" s="4" t="s">
        <v>354</v>
      </c>
      <c r="E605" s="14" t="s">
        <v>1823</v>
      </c>
      <c r="F605" s="11">
        <v>12992000</v>
      </c>
      <c r="G605" s="15" t="s">
        <v>1824</v>
      </c>
      <c r="H605" s="158">
        <v>45457</v>
      </c>
      <c r="I605" s="158">
        <v>45565</v>
      </c>
      <c r="J605" s="30">
        <v>25</v>
      </c>
      <c r="K605" s="11">
        <v>3248000</v>
      </c>
      <c r="L605" s="10">
        <v>9744000</v>
      </c>
      <c r="M605" s="30">
        <v>0</v>
      </c>
      <c r="N605" s="25"/>
      <c r="O605" s="243"/>
      <c r="P605" s="226" t="s">
        <v>2448</v>
      </c>
    </row>
    <row r="606" spans="1:16" ht="13.2" customHeight="1" x14ac:dyDescent="0.25">
      <c r="A606" s="217" t="s">
        <v>5214</v>
      </c>
      <c r="B606" s="19" t="s">
        <v>1721</v>
      </c>
      <c r="C606" s="19" t="s">
        <v>1825</v>
      </c>
      <c r="D606" s="4" t="s">
        <v>354</v>
      </c>
      <c r="E606" s="14" t="s">
        <v>1826</v>
      </c>
      <c r="F606" s="11">
        <v>12992000</v>
      </c>
      <c r="G606" s="15" t="s">
        <v>1827</v>
      </c>
      <c r="H606" s="158">
        <v>45457</v>
      </c>
      <c r="I606" s="158">
        <v>45565</v>
      </c>
      <c r="J606" s="30">
        <v>25</v>
      </c>
      <c r="K606" s="11">
        <v>3248000</v>
      </c>
      <c r="L606" s="10">
        <v>9744000</v>
      </c>
      <c r="M606" s="30">
        <v>0</v>
      </c>
      <c r="N606" s="25"/>
      <c r="O606" s="243"/>
      <c r="P606" s="226" t="s">
        <v>2448</v>
      </c>
    </row>
    <row r="607" spans="1:16" ht="13.2" customHeight="1" x14ac:dyDescent="0.25">
      <c r="A607" s="217" t="s">
        <v>5214</v>
      </c>
      <c r="B607" s="19" t="s">
        <v>1459</v>
      </c>
      <c r="C607" s="19" t="s">
        <v>1828</v>
      </c>
      <c r="D607" s="4" t="s">
        <v>354</v>
      </c>
      <c r="E607" s="14" t="s">
        <v>1829</v>
      </c>
      <c r="F607" s="11">
        <v>8685600</v>
      </c>
      <c r="G607" s="15" t="s">
        <v>1552</v>
      </c>
      <c r="H607" s="158">
        <v>45462</v>
      </c>
      <c r="I607" s="158">
        <v>45535</v>
      </c>
      <c r="J607" s="30">
        <v>33</v>
      </c>
      <c r="K607" s="11">
        <v>2895200</v>
      </c>
      <c r="L607" s="10">
        <v>5790400</v>
      </c>
      <c r="M607" s="30">
        <v>0</v>
      </c>
      <c r="N607" s="25"/>
      <c r="O607" s="243"/>
      <c r="P607" s="226" t="s">
        <v>2448</v>
      </c>
    </row>
    <row r="608" spans="1:16" ht="13.2" customHeight="1" x14ac:dyDescent="0.25">
      <c r="A608" s="217" t="s">
        <v>5214</v>
      </c>
      <c r="B608" s="19" t="s">
        <v>1635</v>
      </c>
      <c r="C608" s="19" t="s">
        <v>1669</v>
      </c>
      <c r="D608" s="4" t="s">
        <v>354</v>
      </c>
      <c r="E608" s="14" t="s">
        <v>1670</v>
      </c>
      <c r="F608" s="11">
        <v>8685600</v>
      </c>
      <c r="G608" s="15" t="s">
        <v>1668</v>
      </c>
      <c r="H608" s="158">
        <v>45462</v>
      </c>
      <c r="I608" s="158">
        <v>45535</v>
      </c>
      <c r="J608" s="30">
        <v>33</v>
      </c>
      <c r="K608" s="11">
        <v>2895200</v>
      </c>
      <c r="L608" s="10">
        <v>5790400</v>
      </c>
      <c r="M608" s="30">
        <v>0</v>
      </c>
      <c r="N608" s="25"/>
      <c r="O608" s="243"/>
      <c r="P608" s="225" t="s">
        <v>2466</v>
      </c>
    </row>
    <row r="609" spans="1:16" ht="13.2" customHeight="1" x14ac:dyDescent="0.25">
      <c r="A609" s="217" t="s">
        <v>5214</v>
      </c>
      <c r="B609" s="19" t="s">
        <v>1459</v>
      </c>
      <c r="C609" s="19" t="s">
        <v>1830</v>
      </c>
      <c r="D609" s="4" t="s">
        <v>354</v>
      </c>
      <c r="E609" s="14" t="s">
        <v>1831</v>
      </c>
      <c r="F609" s="11">
        <v>8685600</v>
      </c>
      <c r="G609" s="15" t="s">
        <v>1832</v>
      </c>
      <c r="H609" s="158">
        <v>45462</v>
      </c>
      <c r="I609" s="158">
        <v>45550</v>
      </c>
      <c r="J609" s="30">
        <v>33</v>
      </c>
      <c r="K609" s="11">
        <v>2895200</v>
      </c>
      <c r="L609" s="10">
        <v>5790400</v>
      </c>
      <c r="M609" s="30">
        <v>0</v>
      </c>
      <c r="N609" s="25"/>
      <c r="O609" s="243"/>
      <c r="P609" s="225" t="s">
        <v>2466</v>
      </c>
    </row>
    <row r="610" spans="1:16" ht="13.2" customHeight="1" x14ac:dyDescent="0.25">
      <c r="A610" s="281" t="s">
        <v>5214</v>
      </c>
      <c r="B610" s="193" t="s">
        <v>2520</v>
      </c>
      <c r="C610" s="173" t="s">
        <v>321</v>
      </c>
      <c r="D610" s="173" t="s">
        <v>2521</v>
      </c>
      <c r="E610" s="173" t="s">
        <v>322</v>
      </c>
      <c r="F610" s="163">
        <v>47600000</v>
      </c>
      <c r="G610" s="90" t="s">
        <v>2522</v>
      </c>
      <c r="H610" s="184">
        <v>45433</v>
      </c>
      <c r="I610" s="184">
        <v>45436</v>
      </c>
      <c r="J610" s="186">
        <f>K610/F610</f>
        <v>1</v>
      </c>
      <c r="K610" s="187">
        <v>47600000</v>
      </c>
      <c r="L610" s="187">
        <f>F610-K610</f>
        <v>0</v>
      </c>
      <c r="M610" s="188" t="s">
        <v>2448</v>
      </c>
      <c r="N610" s="188" t="s">
        <v>2448</v>
      </c>
      <c r="O610" s="180" t="s">
        <v>2523</v>
      </c>
      <c r="P610" s="221" t="s">
        <v>2477</v>
      </c>
    </row>
    <row r="611" spans="1:16" ht="13.2" customHeight="1" x14ac:dyDescent="0.25">
      <c r="A611" s="281" t="s">
        <v>5214</v>
      </c>
      <c r="B611" s="193" t="s">
        <v>2524</v>
      </c>
      <c r="C611" s="173" t="s">
        <v>317</v>
      </c>
      <c r="D611" s="173" t="s">
        <v>2521</v>
      </c>
      <c r="E611" s="173" t="s">
        <v>318</v>
      </c>
      <c r="F611" s="163">
        <v>33320000</v>
      </c>
      <c r="G611" s="90" t="s">
        <v>2525</v>
      </c>
      <c r="H611" s="184">
        <v>45433</v>
      </c>
      <c r="I611" s="184">
        <v>45436</v>
      </c>
      <c r="J611" s="186">
        <f>K611/F611</f>
        <v>1</v>
      </c>
      <c r="K611" s="187">
        <v>33320000</v>
      </c>
      <c r="L611" s="187">
        <f>F611-K611</f>
        <v>0</v>
      </c>
      <c r="M611" s="188" t="s">
        <v>2448</v>
      </c>
      <c r="N611" s="188" t="s">
        <v>2448</v>
      </c>
      <c r="O611" s="180" t="s">
        <v>2523</v>
      </c>
      <c r="P611" s="225" t="s">
        <v>2466</v>
      </c>
    </row>
    <row r="612" spans="1:16" ht="13.2" customHeight="1" x14ac:dyDescent="0.25">
      <c r="A612" s="281" t="s">
        <v>5214</v>
      </c>
      <c r="B612" s="193" t="s">
        <v>2526</v>
      </c>
      <c r="C612" s="173" t="s">
        <v>325</v>
      </c>
      <c r="D612" s="173" t="s">
        <v>2521</v>
      </c>
      <c r="E612" s="173" t="s">
        <v>326</v>
      </c>
      <c r="F612" s="189">
        <v>1654224892</v>
      </c>
      <c r="G612" s="90" t="s">
        <v>327</v>
      </c>
      <c r="H612" s="184">
        <v>45440</v>
      </c>
      <c r="I612" s="184">
        <v>45657</v>
      </c>
      <c r="J612" s="186">
        <f>K612/F612</f>
        <v>0.18906809860771942</v>
      </c>
      <c r="K612" s="187">
        <v>312761155</v>
      </c>
      <c r="L612" s="187">
        <f>F612-K612</f>
        <v>1341463737</v>
      </c>
      <c r="M612" s="188" t="s">
        <v>2448</v>
      </c>
      <c r="N612" s="188" t="s">
        <v>2448</v>
      </c>
      <c r="O612" s="180" t="s">
        <v>2523</v>
      </c>
      <c r="P612" s="225" t="s">
        <v>2488</v>
      </c>
    </row>
    <row r="613" spans="1:16" ht="13.2" customHeight="1" x14ac:dyDescent="0.25">
      <c r="A613" s="281" t="s">
        <v>5214</v>
      </c>
      <c r="B613" s="193" t="s">
        <v>2527</v>
      </c>
      <c r="C613" s="173" t="s">
        <v>329</v>
      </c>
      <c r="D613" s="173" t="s">
        <v>2521</v>
      </c>
      <c r="E613" s="173" t="s">
        <v>2528</v>
      </c>
      <c r="F613" s="189">
        <v>144980000</v>
      </c>
      <c r="G613" s="90" t="s">
        <v>2529</v>
      </c>
      <c r="H613" s="184">
        <v>45447</v>
      </c>
      <c r="I613" s="184">
        <v>45657</v>
      </c>
      <c r="J613" s="186">
        <f>K613/F613</f>
        <v>0.1416747137536212</v>
      </c>
      <c r="K613" s="187">
        <v>20540000</v>
      </c>
      <c r="L613" s="187">
        <f>F613-K613</f>
        <v>124440000</v>
      </c>
      <c r="M613" s="188" t="s">
        <v>2448</v>
      </c>
      <c r="N613" s="188" t="s">
        <v>2448</v>
      </c>
      <c r="O613" s="180" t="s">
        <v>2523</v>
      </c>
      <c r="P613" s="112"/>
    </row>
    <row r="614" spans="1:16" ht="13.2" customHeight="1" x14ac:dyDescent="0.25">
      <c r="A614" s="281" t="s">
        <v>5214</v>
      </c>
      <c r="B614" s="193" t="s">
        <v>2530</v>
      </c>
      <c r="C614" s="173" t="s">
        <v>333</v>
      </c>
      <c r="D614" s="173" t="s">
        <v>2521</v>
      </c>
      <c r="E614" s="173" t="s">
        <v>334</v>
      </c>
      <c r="F614" s="189">
        <v>47070000</v>
      </c>
      <c r="G614" s="90" t="s">
        <v>2531</v>
      </c>
      <c r="H614" s="184">
        <v>45448</v>
      </c>
      <c r="I614" s="184">
        <v>45450</v>
      </c>
      <c r="J614" s="186">
        <f>K614/F614</f>
        <v>1</v>
      </c>
      <c r="K614" s="187">
        <v>47070000</v>
      </c>
      <c r="L614" s="187">
        <f>F614-K614</f>
        <v>0</v>
      </c>
      <c r="M614" s="188" t="s">
        <v>2448</v>
      </c>
      <c r="N614" s="188" t="s">
        <v>2448</v>
      </c>
      <c r="O614" s="180" t="s">
        <v>2532</v>
      </c>
      <c r="P614" s="225" t="s">
        <v>2466</v>
      </c>
    </row>
    <row r="615" spans="1:16" ht="13.2" customHeight="1" x14ac:dyDescent="0.25">
      <c r="A615" s="281" t="s">
        <v>5214</v>
      </c>
      <c r="B615" s="193" t="s">
        <v>2533</v>
      </c>
      <c r="C615" s="173" t="s">
        <v>337</v>
      </c>
      <c r="D615" s="173" t="s">
        <v>2521</v>
      </c>
      <c r="E615" s="35" t="s">
        <v>338</v>
      </c>
      <c r="F615" s="189">
        <v>69757800</v>
      </c>
      <c r="G615" s="90" t="s">
        <v>2534</v>
      </c>
      <c r="H615" s="184">
        <v>45449</v>
      </c>
      <c r="I615" s="184">
        <v>45451</v>
      </c>
      <c r="J615" s="186">
        <f>K615/F615</f>
        <v>1</v>
      </c>
      <c r="K615" s="187">
        <v>69757800</v>
      </c>
      <c r="L615" s="187">
        <f>F615-K615</f>
        <v>0</v>
      </c>
      <c r="M615" s="188" t="s">
        <v>2448</v>
      </c>
      <c r="N615" s="188" t="s">
        <v>2448</v>
      </c>
      <c r="O615" s="180" t="s">
        <v>2523</v>
      </c>
      <c r="P615" s="112"/>
    </row>
    <row r="616" spans="1:16" ht="13.2" customHeight="1" x14ac:dyDescent="0.25">
      <c r="A616" s="281" t="s">
        <v>5214</v>
      </c>
      <c r="B616" s="209" t="s">
        <v>2535</v>
      </c>
      <c r="C616" s="173" t="s">
        <v>341</v>
      </c>
      <c r="D616" s="173" t="s">
        <v>2521</v>
      </c>
      <c r="E616" s="35" t="s">
        <v>2536</v>
      </c>
      <c r="F616" s="189">
        <v>7788550</v>
      </c>
      <c r="G616" s="168" t="s">
        <v>2537</v>
      </c>
      <c r="H616" s="184">
        <v>45456</v>
      </c>
      <c r="I616" s="184">
        <v>45456</v>
      </c>
      <c r="J616" s="186">
        <f>K616/F616</f>
        <v>1</v>
      </c>
      <c r="K616" s="187">
        <v>7788550</v>
      </c>
      <c r="L616" s="187">
        <f>F616-K616</f>
        <v>0</v>
      </c>
      <c r="M616" s="188" t="s">
        <v>2448</v>
      </c>
      <c r="N616" s="188" t="s">
        <v>2448</v>
      </c>
      <c r="O616" s="180" t="s">
        <v>2523</v>
      </c>
      <c r="P616" s="225" t="s">
        <v>2466</v>
      </c>
    </row>
    <row r="617" spans="1:16" s="33" customFormat="1" ht="13.2" customHeight="1" x14ac:dyDescent="0.25">
      <c r="A617" s="281" t="s">
        <v>5214</v>
      </c>
      <c r="B617" s="212" t="s">
        <v>2545</v>
      </c>
      <c r="C617" s="173" t="s">
        <v>345</v>
      </c>
      <c r="D617" s="173" t="s">
        <v>2521</v>
      </c>
      <c r="E617" s="35" t="s">
        <v>2538</v>
      </c>
      <c r="F617" s="189">
        <v>71281000</v>
      </c>
      <c r="G617" s="180" t="s">
        <v>347</v>
      </c>
      <c r="H617" s="184">
        <v>45464</v>
      </c>
      <c r="I617" s="184">
        <v>45471</v>
      </c>
      <c r="J617" s="186">
        <f>K617/F617</f>
        <v>0</v>
      </c>
      <c r="K617" s="187">
        <v>0</v>
      </c>
      <c r="L617" s="187">
        <f>F617-K617</f>
        <v>71281000</v>
      </c>
      <c r="M617" s="188" t="s">
        <v>2448</v>
      </c>
      <c r="N617" s="188" t="s">
        <v>2448</v>
      </c>
      <c r="O617" s="180" t="s">
        <v>2523</v>
      </c>
      <c r="P617" s="225" t="s">
        <v>2466</v>
      </c>
    </row>
    <row r="618" spans="1:16" ht="13.2" customHeight="1" x14ac:dyDescent="0.25">
      <c r="A618" s="281" t="s">
        <v>5214</v>
      </c>
      <c r="B618" s="211" t="s">
        <v>2539</v>
      </c>
      <c r="C618" s="173" t="s">
        <v>349</v>
      </c>
      <c r="D618" s="173" t="s">
        <v>2521</v>
      </c>
      <c r="E618" s="35" t="s">
        <v>350</v>
      </c>
      <c r="F618" s="189">
        <v>13000000</v>
      </c>
      <c r="G618" s="180" t="s">
        <v>2540</v>
      </c>
      <c r="H618" s="184">
        <v>45471</v>
      </c>
      <c r="I618" s="184">
        <v>45480</v>
      </c>
      <c r="J618" s="186">
        <f>K618/F618</f>
        <v>0</v>
      </c>
      <c r="K618" s="187">
        <v>0</v>
      </c>
      <c r="L618" s="187">
        <f>F618-K618</f>
        <v>13000000</v>
      </c>
      <c r="M618" s="188" t="s">
        <v>2448</v>
      </c>
      <c r="N618" s="188" t="s">
        <v>2448</v>
      </c>
      <c r="O618" s="180" t="s">
        <v>2523</v>
      </c>
      <c r="P618" s="112"/>
    </row>
    <row r="619" spans="1:16" ht="13.2" customHeight="1" x14ac:dyDescent="0.3">
      <c r="A619" s="284" t="s">
        <v>5215</v>
      </c>
      <c r="B619" s="262" t="s">
        <v>3071</v>
      </c>
      <c r="C619" s="261" t="s">
        <v>3070</v>
      </c>
      <c r="D619" s="245" t="s">
        <v>2213</v>
      </c>
      <c r="E619" s="261" t="s">
        <v>3069</v>
      </c>
      <c r="F619" s="268">
        <v>312809350</v>
      </c>
      <c r="G619" s="269" t="s">
        <v>3055</v>
      </c>
      <c r="H619" s="270">
        <v>44925</v>
      </c>
      <c r="I619" s="270">
        <v>45596</v>
      </c>
      <c r="J619" s="271">
        <f ca="1">(TODAY()-H619)/(+I619-H619)</f>
        <v>0.88673621460506702</v>
      </c>
      <c r="K619" s="273">
        <f ca="1">+J619*F619</f>
        <v>277379378.91207153</v>
      </c>
      <c r="L619" s="273">
        <f ca="1">+F619-K619</f>
        <v>35429971.087928474</v>
      </c>
      <c r="M619" s="275"/>
      <c r="N619" s="277">
        <f ca="1">+M619/J619</f>
        <v>0</v>
      </c>
      <c r="O619" s="261" t="s">
        <v>3068</v>
      </c>
      <c r="P619" s="225" t="s">
        <v>2466</v>
      </c>
    </row>
    <row r="620" spans="1:16" ht="13.2" customHeight="1" x14ac:dyDescent="0.3">
      <c r="A620" s="284" t="s">
        <v>5215</v>
      </c>
      <c r="B620" s="262" t="s">
        <v>3067</v>
      </c>
      <c r="C620" s="261"/>
      <c r="D620" s="245" t="s">
        <v>2213</v>
      </c>
      <c r="E620" s="261" t="s">
        <v>3066</v>
      </c>
      <c r="F620" s="268" t="s">
        <v>3065</v>
      </c>
      <c r="G620" s="269" t="s">
        <v>3064</v>
      </c>
      <c r="H620" s="270">
        <v>38394</v>
      </c>
      <c r="I620" s="270" t="s">
        <v>3063</v>
      </c>
      <c r="J620" s="271"/>
      <c r="K620" s="262"/>
      <c r="L620" s="262"/>
      <c r="M620" s="276"/>
      <c r="N620" s="262"/>
      <c r="O620" s="261" t="s">
        <v>3007</v>
      </c>
    </row>
    <row r="621" spans="1:16" ht="13.2" customHeight="1" x14ac:dyDescent="0.3">
      <c r="A621" s="284" t="s">
        <v>5215</v>
      </c>
      <c r="B621" s="262" t="s">
        <v>3062</v>
      </c>
      <c r="C621" s="261" t="s">
        <v>3061</v>
      </c>
      <c r="D621" s="245" t="s">
        <v>2213</v>
      </c>
      <c r="E621" s="261" t="s">
        <v>3060</v>
      </c>
      <c r="F621" s="268">
        <v>0</v>
      </c>
      <c r="G621" s="269" t="s">
        <v>3059</v>
      </c>
      <c r="H621" s="270">
        <v>45257</v>
      </c>
      <c r="I621" s="270">
        <v>47083</v>
      </c>
      <c r="J621" s="271">
        <f ca="1">(TODAY()-H621)/(+I621-H621)</f>
        <v>0.14403066812705367</v>
      </c>
      <c r="K621" s="262"/>
      <c r="L621" s="262"/>
      <c r="M621" s="276"/>
      <c r="N621" s="262"/>
      <c r="O621" s="261" t="s">
        <v>3007</v>
      </c>
    </row>
    <row r="622" spans="1:16" ht="13.2" customHeight="1" x14ac:dyDescent="0.3">
      <c r="A622" s="284" t="s">
        <v>5215</v>
      </c>
      <c r="B622" s="262" t="s">
        <v>3058</v>
      </c>
      <c r="C622" s="261" t="s">
        <v>3057</v>
      </c>
      <c r="D622" s="245" t="s">
        <v>2213</v>
      </c>
      <c r="E622" s="261" t="s">
        <v>3056</v>
      </c>
      <c r="F622" s="268">
        <v>1938066400</v>
      </c>
      <c r="G622" s="269" t="s">
        <v>3055</v>
      </c>
      <c r="H622" s="270">
        <v>45407</v>
      </c>
      <c r="I622" s="270">
        <v>45657</v>
      </c>
      <c r="J622" s="271">
        <f ca="1">(TODAY()-H622)/(+I622-H622)</f>
        <v>0.45200000000000001</v>
      </c>
      <c r="K622" s="274"/>
      <c r="L622" s="273">
        <f>+F622</f>
        <v>1938066400</v>
      </c>
      <c r="M622" s="276"/>
      <c r="N622" s="262"/>
      <c r="O622" s="261" t="s">
        <v>2847</v>
      </c>
    </row>
    <row r="623" spans="1:16" ht="13.2" customHeight="1" x14ac:dyDescent="0.3">
      <c r="A623" s="284" t="s">
        <v>5215</v>
      </c>
      <c r="B623" s="262" t="s">
        <v>3047</v>
      </c>
      <c r="C623" s="261" t="s">
        <v>3054</v>
      </c>
      <c r="D623" s="245" t="s">
        <v>2213</v>
      </c>
      <c r="E623" s="261" t="s">
        <v>3053</v>
      </c>
      <c r="F623" s="268">
        <v>20175000</v>
      </c>
      <c r="G623" s="269" t="s">
        <v>3052</v>
      </c>
      <c r="H623" s="270">
        <v>45315</v>
      </c>
      <c r="I623" s="270">
        <v>45382</v>
      </c>
      <c r="J623" s="272">
        <v>1</v>
      </c>
      <c r="K623" s="273">
        <f>+J623*F623</f>
        <v>20175000</v>
      </c>
      <c r="L623" s="273">
        <f>+F623-K623</f>
        <v>0</v>
      </c>
      <c r="M623" s="276">
        <v>1</v>
      </c>
      <c r="N623" s="273">
        <v>20175000</v>
      </c>
      <c r="O623" s="261" t="s">
        <v>3043</v>
      </c>
    </row>
    <row r="624" spans="1:16" ht="13.2" customHeight="1" x14ac:dyDescent="0.3">
      <c r="A624" s="284" t="s">
        <v>5215</v>
      </c>
      <c r="B624" s="262" t="s">
        <v>3051</v>
      </c>
      <c r="C624" s="261" t="s">
        <v>3050</v>
      </c>
      <c r="D624" s="245" t="s">
        <v>2213</v>
      </c>
      <c r="E624" s="261" t="s">
        <v>3049</v>
      </c>
      <c r="F624" s="268">
        <v>20175000</v>
      </c>
      <c r="G624" s="269" t="s">
        <v>3048</v>
      </c>
      <c r="H624" s="270">
        <v>45315</v>
      </c>
      <c r="I624" s="270">
        <v>45382</v>
      </c>
      <c r="J624" s="272">
        <v>1</v>
      </c>
      <c r="K624" s="273">
        <f>+J624*F624</f>
        <v>20175000</v>
      </c>
      <c r="L624" s="273">
        <f>+F624-K624</f>
        <v>0</v>
      </c>
      <c r="M624" s="276">
        <v>1</v>
      </c>
      <c r="N624" s="273">
        <v>20175000</v>
      </c>
      <c r="O624" s="261" t="s">
        <v>3043</v>
      </c>
    </row>
    <row r="625" spans="1:15" ht="13.2" customHeight="1" x14ac:dyDescent="0.3">
      <c r="A625" s="284" t="s">
        <v>5215</v>
      </c>
      <c r="B625" s="262" t="s">
        <v>3047</v>
      </c>
      <c r="C625" s="261" t="s">
        <v>3046</v>
      </c>
      <c r="D625" s="245" t="s">
        <v>2213</v>
      </c>
      <c r="E625" s="261" t="s">
        <v>3045</v>
      </c>
      <c r="F625" s="268">
        <v>18480000</v>
      </c>
      <c r="G625" s="269" t="s">
        <v>3044</v>
      </c>
      <c r="H625" s="270">
        <v>45315</v>
      </c>
      <c r="I625" s="270">
        <v>45382</v>
      </c>
      <c r="J625" s="272">
        <v>1</v>
      </c>
      <c r="K625" s="273">
        <f>+J625*F625</f>
        <v>18480000</v>
      </c>
      <c r="L625" s="273">
        <f>+F625-K625</f>
        <v>0</v>
      </c>
      <c r="M625" s="276">
        <v>1</v>
      </c>
      <c r="N625" s="273">
        <v>18480000</v>
      </c>
      <c r="O625" s="261" t="s">
        <v>3043</v>
      </c>
    </row>
    <row r="626" spans="1:15" ht="13.2" customHeight="1" x14ac:dyDescent="0.3">
      <c r="A626" s="284" t="s">
        <v>5215</v>
      </c>
      <c r="B626" s="262" t="s">
        <v>3042</v>
      </c>
      <c r="C626" s="261" t="s">
        <v>3041</v>
      </c>
      <c r="D626" s="245" t="s">
        <v>2213</v>
      </c>
      <c r="E626" s="261" t="s">
        <v>3040</v>
      </c>
      <c r="F626" s="268">
        <v>8685000</v>
      </c>
      <c r="G626" s="269" t="s">
        <v>3039</v>
      </c>
      <c r="H626" s="270">
        <v>45321</v>
      </c>
      <c r="I626" s="270">
        <v>45382</v>
      </c>
      <c r="J626" s="272">
        <v>1</v>
      </c>
      <c r="K626" s="273">
        <f>+J626*F626</f>
        <v>8685000</v>
      </c>
      <c r="L626" s="273">
        <f>+F626-K626</f>
        <v>0</v>
      </c>
      <c r="M626" s="276">
        <v>1</v>
      </c>
      <c r="N626" s="273">
        <v>8685000</v>
      </c>
      <c r="O626" s="261" t="s">
        <v>3007</v>
      </c>
    </row>
    <row r="627" spans="1:15" ht="13.2" customHeight="1" x14ac:dyDescent="0.3">
      <c r="A627" s="284" t="s">
        <v>5215</v>
      </c>
      <c r="B627" s="262" t="s">
        <v>3038</v>
      </c>
      <c r="C627" s="261" t="s">
        <v>3037</v>
      </c>
      <c r="D627" s="245" t="s">
        <v>2213</v>
      </c>
      <c r="E627" s="261" t="s">
        <v>3036</v>
      </c>
      <c r="F627" s="268">
        <v>18480000</v>
      </c>
      <c r="G627" s="269" t="s">
        <v>3035</v>
      </c>
      <c r="H627" s="270">
        <v>45315</v>
      </c>
      <c r="I627" s="270">
        <v>45382</v>
      </c>
      <c r="J627" s="272">
        <v>1</v>
      </c>
      <c r="K627" s="273">
        <f>+J627*F627</f>
        <v>18480000</v>
      </c>
      <c r="L627" s="273">
        <f>+F627-K627</f>
        <v>0</v>
      </c>
      <c r="M627" s="276">
        <v>1</v>
      </c>
      <c r="N627" s="273">
        <v>18480000</v>
      </c>
      <c r="O627" s="261" t="s">
        <v>3007</v>
      </c>
    </row>
    <row r="628" spans="1:15" ht="13.2" customHeight="1" x14ac:dyDescent="0.3">
      <c r="A628" s="284" t="s">
        <v>5215</v>
      </c>
      <c r="B628" s="262" t="s">
        <v>3034</v>
      </c>
      <c r="C628" s="261" t="s">
        <v>3033</v>
      </c>
      <c r="D628" s="245" t="s">
        <v>2213</v>
      </c>
      <c r="E628" s="261" t="s">
        <v>3032</v>
      </c>
      <c r="F628" s="268">
        <v>20544000</v>
      </c>
      <c r="G628" s="269" t="s">
        <v>3031</v>
      </c>
      <c r="H628" s="270">
        <v>45315</v>
      </c>
      <c r="I628" s="270">
        <v>45382</v>
      </c>
      <c r="J628" s="272">
        <v>1</v>
      </c>
      <c r="K628" s="273">
        <f>+J628*F628</f>
        <v>20544000</v>
      </c>
      <c r="L628" s="273">
        <f>+F628-K628</f>
        <v>0</v>
      </c>
      <c r="M628" s="276">
        <v>1</v>
      </c>
      <c r="N628" s="273">
        <v>20544000</v>
      </c>
      <c r="O628" s="261" t="s">
        <v>3007</v>
      </c>
    </row>
    <row r="629" spans="1:15" ht="13.2" customHeight="1" x14ac:dyDescent="0.3">
      <c r="A629" s="284" t="s">
        <v>5215</v>
      </c>
      <c r="B629" s="262" t="s">
        <v>3030</v>
      </c>
      <c r="C629" s="261" t="s">
        <v>3029</v>
      </c>
      <c r="D629" s="245" t="s">
        <v>2213</v>
      </c>
      <c r="E629" s="261" t="s">
        <v>3028</v>
      </c>
      <c r="F629" s="268">
        <v>18480000</v>
      </c>
      <c r="G629" s="269" t="s">
        <v>3027</v>
      </c>
      <c r="H629" s="270">
        <v>45315</v>
      </c>
      <c r="I629" s="270">
        <v>45382</v>
      </c>
      <c r="J629" s="272">
        <v>1</v>
      </c>
      <c r="K629" s="273">
        <f>+J629*F629</f>
        <v>18480000</v>
      </c>
      <c r="L629" s="273">
        <f>+F629-K629</f>
        <v>0</v>
      </c>
      <c r="M629" s="276">
        <v>1</v>
      </c>
      <c r="N629" s="273">
        <v>18480000</v>
      </c>
      <c r="O629" s="261" t="s">
        <v>3007</v>
      </c>
    </row>
    <row r="630" spans="1:15" ht="13.2" customHeight="1" x14ac:dyDescent="0.3">
      <c r="A630" s="284" t="s">
        <v>5215</v>
      </c>
      <c r="B630" s="262" t="s">
        <v>3015</v>
      </c>
      <c r="C630" s="261" t="s">
        <v>3026</v>
      </c>
      <c r="D630" s="245" t="s">
        <v>2213</v>
      </c>
      <c r="E630" s="261" t="s">
        <v>3025</v>
      </c>
      <c r="F630" s="268">
        <v>11776800</v>
      </c>
      <c r="G630" s="269" t="s">
        <v>3024</v>
      </c>
      <c r="H630" s="270">
        <v>45315</v>
      </c>
      <c r="I630" s="270">
        <v>45382</v>
      </c>
      <c r="J630" s="272">
        <v>1</v>
      </c>
      <c r="K630" s="273">
        <f>+J630*F630</f>
        <v>11776800</v>
      </c>
      <c r="L630" s="273">
        <f>+F630-K630</f>
        <v>0</v>
      </c>
      <c r="M630" s="276">
        <v>1</v>
      </c>
      <c r="N630" s="273">
        <v>11776800</v>
      </c>
      <c r="O630" s="261" t="s">
        <v>3007</v>
      </c>
    </row>
    <row r="631" spans="1:15" ht="13.2" customHeight="1" x14ac:dyDescent="0.3">
      <c r="A631" s="284" t="s">
        <v>5215</v>
      </c>
      <c r="B631" s="262" t="s">
        <v>3023</v>
      </c>
      <c r="C631" s="261" t="s">
        <v>3022</v>
      </c>
      <c r="D631" s="245" t="s">
        <v>2213</v>
      </c>
      <c r="E631" s="261" t="s">
        <v>3021</v>
      </c>
      <c r="F631" s="268">
        <v>11776800</v>
      </c>
      <c r="G631" s="269" t="s">
        <v>3020</v>
      </c>
      <c r="H631" s="270">
        <v>45315</v>
      </c>
      <c r="I631" s="270">
        <v>45382</v>
      </c>
      <c r="J631" s="272">
        <v>1</v>
      </c>
      <c r="K631" s="273">
        <f>+J631*F631</f>
        <v>11776800</v>
      </c>
      <c r="L631" s="273">
        <f>+F631-K631</f>
        <v>0</v>
      </c>
      <c r="M631" s="276">
        <v>1</v>
      </c>
      <c r="N631" s="273">
        <v>11776800</v>
      </c>
      <c r="O631" s="261" t="s">
        <v>3007</v>
      </c>
    </row>
    <row r="632" spans="1:15" ht="13.2" customHeight="1" x14ac:dyDescent="0.3">
      <c r="A632" s="284" t="s">
        <v>5215</v>
      </c>
      <c r="B632" s="262" t="s">
        <v>3019</v>
      </c>
      <c r="C632" s="261" t="s">
        <v>3018</v>
      </c>
      <c r="D632" s="245" t="s">
        <v>2213</v>
      </c>
      <c r="E632" s="261" t="s">
        <v>3017</v>
      </c>
      <c r="F632" s="268">
        <v>11040000</v>
      </c>
      <c r="G632" s="269" t="s">
        <v>3016</v>
      </c>
      <c r="H632" s="270">
        <v>45315</v>
      </c>
      <c r="I632" s="270">
        <v>45382</v>
      </c>
      <c r="J632" s="272">
        <v>1</v>
      </c>
      <c r="K632" s="273">
        <f>+J632*F632</f>
        <v>11040000</v>
      </c>
      <c r="L632" s="273">
        <f>+F632-K632</f>
        <v>0</v>
      </c>
      <c r="M632" s="276">
        <v>1</v>
      </c>
      <c r="N632" s="273">
        <v>11040000</v>
      </c>
      <c r="O632" s="261" t="s">
        <v>3007</v>
      </c>
    </row>
    <row r="633" spans="1:15" ht="13.2" customHeight="1" x14ac:dyDescent="0.3">
      <c r="A633" s="284" t="s">
        <v>5215</v>
      </c>
      <c r="B633" s="262" t="s">
        <v>3015</v>
      </c>
      <c r="C633" s="261" t="s">
        <v>3014</v>
      </c>
      <c r="D633" s="245" t="s">
        <v>2213</v>
      </c>
      <c r="E633" s="261" t="s">
        <v>3013</v>
      </c>
      <c r="F633" s="268">
        <v>11040000</v>
      </c>
      <c r="G633" s="269" t="s">
        <v>3012</v>
      </c>
      <c r="H633" s="270">
        <v>45315</v>
      </c>
      <c r="I633" s="270">
        <v>45382</v>
      </c>
      <c r="J633" s="272">
        <v>1</v>
      </c>
      <c r="K633" s="273">
        <f>+J633*F633</f>
        <v>11040000</v>
      </c>
      <c r="L633" s="273">
        <f>+F633-K633</f>
        <v>0</v>
      </c>
      <c r="M633" s="276">
        <v>1</v>
      </c>
      <c r="N633" s="273">
        <v>11040000</v>
      </c>
      <c r="O633" s="261" t="s">
        <v>3007</v>
      </c>
    </row>
    <row r="634" spans="1:15" ht="13.2" customHeight="1" x14ac:dyDescent="0.3">
      <c r="A634" s="284" t="s">
        <v>5215</v>
      </c>
      <c r="B634" s="262" t="s">
        <v>3011</v>
      </c>
      <c r="C634" s="261" t="s">
        <v>3010</v>
      </c>
      <c r="D634" s="245" t="s">
        <v>2213</v>
      </c>
      <c r="E634" s="261" t="s">
        <v>3009</v>
      </c>
      <c r="F634" s="268">
        <v>18480000</v>
      </c>
      <c r="G634" s="269" t="s">
        <v>3008</v>
      </c>
      <c r="H634" s="270">
        <v>45315</v>
      </c>
      <c r="I634" s="270">
        <v>45382</v>
      </c>
      <c r="J634" s="272">
        <v>1</v>
      </c>
      <c r="K634" s="273">
        <f>+J634*F634</f>
        <v>18480000</v>
      </c>
      <c r="L634" s="273">
        <f>+F634-K634</f>
        <v>0</v>
      </c>
      <c r="M634" s="276">
        <v>1</v>
      </c>
      <c r="N634" s="273">
        <v>18480000</v>
      </c>
      <c r="O634" s="261" t="s">
        <v>3007</v>
      </c>
    </row>
    <row r="635" spans="1:15" ht="13.2" customHeight="1" x14ac:dyDescent="0.3">
      <c r="A635" s="284" t="s">
        <v>5215</v>
      </c>
      <c r="B635" s="262" t="s">
        <v>2974</v>
      </c>
      <c r="C635" s="261" t="s">
        <v>3006</v>
      </c>
      <c r="D635" s="245" t="s">
        <v>2213</v>
      </c>
      <c r="E635" s="261" t="s">
        <v>3005</v>
      </c>
      <c r="F635" s="268">
        <v>18480000</v>
      </c>
      <c r="G635" s="269" t="s">
        <v>3004</v>
      </c>
      <c r="H635" s="270">
        <v>45315</v>
      </c>
      <c r="I635" s="270">
        <v>45382</v>
      </c>
      <c r="J635" s="272">
        <v>1</v>
      </c>
      <c r="K635" s="273">
        <f>+J635*F635</f>
        <v>18480000</v>
      </c>
      <c r="L635" s="273">
        <f>+F635-K635</f>
        <v>0</v>
      </c>
      <c r="M635" s="276">
        <v>1</v>
      </c>
      <c r="N635" s="273">
        <v>18480000</v>
      </c>
      <c r="O635" s="261" t="s">
        <v>2954</v>
      </c>
    </row>
    <row r="636" spans="1:15" ht="13.2" customHeight="1" x14ac:dyDescent="0.3">
      <c r="A636" s="284" t="s">
        <v>5215</v>
      </c>
      <c r="B636" s="262" t="s">
        <v>2958</v>
      </c>
      <c r="C636" s="261" t="s">
        <v>3003</v>
      </c>
      <c r="D636" s="245" t="s">
        <v>2213</v>
      </c>
      <c r="E636" s="261" t="s">
        <v>3002</v>
      </c>
      <c r="F636" s="268">
        <v>11776800</v>
      </c>
      <c r="G636" s="269" t="s">
        <v>3001</v>
      </c>
      <c r="H636" s="270">
        <v>45315</v>
      </c>
      <c r="I636" s="270">
        <v>45382</v>
      </c>
      <c r="J636" s="272">
        <v>1</v>
      </c>
      <c r="K636" s="273">
        <f>+J636*F636</f>
        <v>11776800</v>
      </c>
      <c r="L636" s="273">
        <f>+F636-K636</f>
        <v>0</v>
      </c>
      <c r="M636" s="276">
        <v>1</v>
      </c>
      <c r="N636" s="273">
        <v>11776800</v>
      </c>
      <c r="O636" s="261" t="s">
        <v>2954</v>
      </c>
    </row>
    <row r="637" spans="1:15" ht="13.2" customHeight="1" x14ac:dyDescent="0.3">
      <c r="A637" s="284" t="s">
        <v>5215</v>
      </c>
      <c r="B637" s="262" t="s">
        <v>3000</v>
      </c>
      <c r="C637" s="261" t="s">
        <v>2999</v>
      </c>
      <c r="D637" s="245" t="s">
        <v>2213</v>
      </c>
      <c r="E637" s="261" t="s">
        <v>2998</v>
      </c>
      <c r="F637" s="268">
        <v>21186000</v>
      </c>
      <c r="G637" s="269" t="s">
        <v>2997</v>
      </c>
      <c r="H637" s="270">
        <v>45315</v>
      </c>
      <c r="I637" s="270">
        <v>45382</v>
      </c>
      <c r="J637" s="272">
        <v>1</v>
      </c>
      <c r="K637" s="273">
        <f>+J637*F637</f>
        <v>21186000</v>
      </c>
      <c r="L637" s="273">
        <f>+F637-K637</f>
        <v>0</v>
      </c>
      <c r="M637" s="276">
        <v>1</v>
      </c>
      <c r="N637" s="273">
        <v>21186000</v>
      </c>
      <c r="O637" s="261" t="s">
        <v>2954</v>
      </c>
    </row>
    <row r="638" spans="1:15" ht="13.2" customHeight="1" x14ac:dyDescent="0.3">
      <c r="A638" s="284" t="s">
        <v>5215</v>
      </c>
      <c r="B638" s="262" t="s">
        <v>2958</v>
      </c>
      <c r="C638" s="261" t="s">
        <v>2996</v>
      </c>
      <c r="D638" s="245" t="s">
        <v>2213</v>
      </c>
      <c r="E638" s="261" t="s">
        <v>2995</v>
      </c>
      <c r="F638" s="268">
        <v>18480000</v>
      </c>
      <c r="G638" s="269" t="s">
        <v>2994</v>
      </c>
      <c r="H638" s="270">
        <v>45315</v>
      </c>
      <c r="I638" s="270">
        <v>45382</v>
      </c>
      <c r="J638" s="272">
        <v>1</v>
      </c>
      <c r="K638" s="273">
        <f>+J638*F638</f>
        <v>18480000</v>
      </c>
      <c r="L638" s="273">
        <f>+F638-K638</f>
        <v>0</v>
      </c>
      <c r="M638" s="276">
        <v>1</v>
      </c>
      <c r="N638" s="273">
        <v>18480000</v>
      </c>
      <c r="O638" s="261" t="s">
        <v>2954</v>
      </c>
    </row>
    <row r="639" spans="1:15" ht="13.2" customHeight="1" x14ac:dyDescent="0.3">
      <c r="A639" s="284" t="s">
        <v>5215</v>
      </c>
      <c r="B639" s="262" t="s">
        <v>2993</v>
      </c>
      <c r="C639" s="261" t="s">
        <v>2992</v>
      </c>
      <c r="D639" s="245" t="s">
        <v>2213</v>
      </c>
      <c r="E639" s="261" t="s">
        <v>2991</v>
      </c>
      <c r="F639" s="268">
        <v>18480000</v>
      </c>
      <c r="G639" s="269" t="s">
        <v>2990</v>
      </c>
      <c r="H639" s="270">
        <v>45315</v>
      </c>
      <c r="I639" s="270">
        <v>45382</v>
      </c>
      <c r="J639" s="272">
        <v>1</v>
      </c>
      <c r="K639" s="273">
        <f>+J639*F639</f>
        <v>18480000</v>
      </c>
      <c r="L639" s="273">
        <f>+F639-K639</f>
        <v>0</v>
      </c>
      <c r="M639" s="276">
        <v>1</v>
      </c>
      <c r="N639" s="273">
        <v>18480000</v>
      </c>
      <c r="O639" s="261" t="s">
        <v>2954</v>
      </c>
    </row>
    <row r="640" spans="1:15" ht="13.2" customHeight="1" x14ac:dyDescent="0.3">
      <c r="A640" s="284" t="s">
        <v>5215</v>
      </c>
      <c r="B640" s="262" t="s">
        <v>2978</v>
      </c>
      <c r="C640" s="261" t="s">
        <v>2989</v>
      </c>
      <c r="D640" s="245" t="s">
        <v>2213</v>
      </c>
      <c r="E640" s="261" t="s">
        <v>2988</v>
      </c>
      <c r="F640" s="268">
        <v>18480000</v>
      </c>
      <c r="G640" s="269" t="s">
        <v>2987</v>
      </c>
      <c r="H640" s="270">
        <v>45315</v>
      </c>
      <c r="I640" s="270">
        <v>45382</v>
      </c>
      <c r="J640" s="272">
        <v>1</v>
      </c>
      <c r="K640" s="273">
        <f>+J640*F640</f>
        <v>18480000</v>
      </c>
      <c r="L640" s="273">
        <f>+F640-K640</f>
        <v>0</v>
      </c>
      <c r="M640" s="276">
        <v>1</v>
      </c>
      <c r="N640" s="273">
        <v>18480000</v>
      </c>
      <c r="O640" s="261" t="s">
        <v>2954</v>
      </c>
    </row>
    <row r="641" spans="1:15" ht="13.2" customHeight="1" x14ac:dyDescent="0.3">
      <c r="A641" s="284" t="s">
        <v>5215</v>
      </c>
      <c r="B641" s="262" t="s">
        <v>2986</v>
      </c>
      <c r="C641" s="261" t="s">
        <v>2985</v>
      </c>
      <c r="D641" s="245" t="s">
        <v>2213</v>
      </c>
      <c r="E641" s="261" t="s">
        <v>2984</v>
      </c>
      <c r="F641" s="268">
        <v>18480000</v>
      </c>
      <c r="G641" s="269" t="s">
        <v>2983</v>
      </c>
      <c r="H641" s="270">
        <v>45315</v>
      </c>
      <c r="I641" s="270">
        <v>45382</v>
      </c>
      <c r="J641" s="272">
        <v>1</v>
      </c>
      <c r="K641" s="273">
        <f>+J641*F641</f>
        <v>18480000</v>
      </c>
      <c r="L641" s="273">
        <f>+F641-K641</f>
        <v>0</v>
      </c>
      <c r="M641" s="276">
        <v>1</v>
      </c>
      <c r="N641" s="273">
        <v>18480000</v>
      </c>
      <c r="O641" s="261" t="s">
        <v>2954</v>
      </c>
    </row>
    <row r="642" spans="1:15" ht="13.2" customHeight="1" x14ac:dyDescent="0.3">
      <c r="A642" s="284" t="s">
        <v>5215</v>
      </c>
      <c r="B642" s="262" t="s">
        <v>2982</v>
      </c>
      <c r="C642" s="261" t="s">
        <v>2981</v>
      </c>
      <c r="D642" s="245" t="s">
        <v>2213</v>
      </c>
      <c r="E642" s="261" t="s">
        <v>2980</v>
      </c>
      <c r="F642" s="268">
        <v>11776800</v>
      </c>
      <c r="G642" s="269" t="s">
        <v>2979</v>
      </c>
      <c r="H642" s="270">
        <v>45315</v>
      </c>
      <c r="I642" s="270">
        <v>45382</v>
      </c>
      <c r="J642" s="272">
        <v>1</v>
      </c>
      <c r="K642" s="273">
        <f>+J642*F642</f>
        <v>11776800</v>
      </c>
      <c r="L642" s="273">
        <f>+F642-K642</f>
        <v>0</v>
      </c>
      <c r="M642" s="276">
        <v>1</v>
      </c>
      <c r="N642" s="273">
        <v>11776800</v>
      </c>
      <c r="O642" s="261" t="s">
        <v>2954</v>
      </c>
    </row>
    <row r="643" spans="1:15" ht="13.2" customHeight="1" x14ac:dyDescent="0.3">
      <c r="A643" s="284" t="s">
        <v>5215</v>
      </c>
      <c r="B643" s="262" t="s">
        <v>2978</v>
      </c>
      <c r="C643" s="261" t="s">
        <v>2977</v>
      </c>
      <c r="D643" s="245" t="s">
        <v>2213</v>
      </c>
      <c r="E643" s="261" t="s">
        <v>2976</v>
      </c>
      <c r="F643" s="268">
        <v>18480000</v>
      </c>
      <c r="G643" s="269" t="s">
        <v>2975</v>
      </c>
      <c r="H643" s="270">
        <v>45315</v>
      </c>
      <c r="I643" s="270">
        <v>45382</v>
      </c>
      <c r="J643" s="272">
        <v>1</v>
      </c>
      <c r="K643" s="273">
        <f>+J643*F643</f>
        <v>18480000</v>
      </c>
      <c r="L643" s="273">
        <f>+F643-K643</f>
        <v>0</v>
      </c>
      <c r="M643" s="276">
        <v>1</v>
      </c>
      <c r="N643" s="273">
        <v>18480000</v>
      </c>
      <c r="O643" s="261" t="s">
        <v>2954</v>
      </c>
    </row>
    <row r="644" spans="1:15" ht="13.2" customHeight="1" x14ac:dyDescent="0.3">
      <c r="A644" s="284" t="s">
        <v>5215</v>
      </c>
      <c r="B644" s="262" t="s">
        <v>2974</v>
      </c>
      <c r="C644" s="261" t="s">
        <v>2973</v>
      </c>
      <c r="D644" s="245" t="s">
        <v>2213</v>
      </c>
      <c r="E644" s="261" t="s">
        <v>2972</v>
      </c>
      <c r="F644" s="268">
        <v>18480000</v>
      </c>
      <c r="G644" s="269" t="s">
        <v>2971</v>
      </c>
      <c r="H644" s="270">
        <v>45315</v>
      </c>
      <c r="I644" s="270">
        <v>45382</v>
      </c>
      <c r="J644" s="272">
        <v>1</v>
      </c>
      <c r="K644" s="273">
        <f>+J644*F644</f>
        <v>18480000</v>
      </c>
      <c r="L644" s="273">
        <f>+F644-K644</f>
        <v>0</v>
      </c>
      <c r="M644" s="276">
        <v>1</v>
      </c>
      <c r="N644" s="273">
        <v>18480000</v>
      </c>
      <c r="O644" s="261" t="s">
        <v>2954</v>
      </c>
    </row>
    <row r="645" spans="1:15" ht="13.2" customHeight="1" x14ac:dyDescent="0.3">
      <c r="A645" s="284" t="s">
        <v>5215</v>
      </c>
      <c r="B645" s="262" t="s">
        <v>2970</v>
      </c>
      <c r="C645" s="261" t="s">
        <v>2969</v>
      </c>
      <c r="D645" s="245" t="s">
        <v>2213</v>
      </c>
      <c r="E645" s="261" t="s">
        <v>2968</v>
      </c>
      <c r="F645" s="268">
        <v>18480000</v>
      </c>
      <c r="G645" s="269" t="s">
        <v>2967</v>
      </c>
      <c r="H645" s="270">
        <v>45315</v>
      </c>
      <c r="I645" s="270">
        <v>45382</v>
      </c>
      <c r="J645" s="272">
        <v>1</v>
      </c>
      <c r="K645" s="273">
        <f>+J645*F645</f>
        <v>18480000</v>
      </c>
      <c r="L645" s="273">
        <f>+F645-K645</f>
        <v>0</v>
      </c>
      <c r="M645" s="276">
        <v>1</v>
      </c>
      <c r="N645" s="273">
        <v>18480000</v>
      </c>
      <c r="O645" s="261" t="s">
        <v>2954</v>
      </c>
    </row>
    <row r="646" spans="1:15" ht="13.2" customHeight="1" x14ac:dyDescent="0.3">
      <c r="A646" s="284" t="s">
        <v>5215</v>
      </c>
      <c r="B646" s="262" t="s">
        <v>2966</v>
      </c>
      <c r="C646" s="261" t="s">
        <v>2965</v>
      </c>
      <c r="D646" s="245" t="s">
        <v>2213</v>
      </c>
      <c r="E646" s="261" t="s">
        <v>2964</v>
      </c>
      <c r="F646" s="268">
        <v>11776800</v>
      </c>
      <c r="G646" s="269" t="s">
        <v>2963</v>
      </c>
      <c r="H646" s="270">
        <v>45315</v>
      </c>
      <c r="I646" s="270">
        <v>45382</v>
      </c>
      <c r="J646" s="272">
        <v>1</v>
      </c>
      <c r="K646" s="273">
        <f>+J646*F646</f>
        <v>11776800</v>
      </c>
      <c r="L646" s="273">
        <f>+F646-K646</f>
        <v>0</v>
      </c>
      <c r="M646" s="276">
        <v>1</v>
      </c>
      <c r="N646" s="273">
        <v>11776800</v>
      </c>
      <c r="O646" s="261" t="s">
        <v>2954</v>
      </c>
    </row>
    <row r="647" spans="1:15" ht="13.2" customHeight="1" x14ac:dyDescent="0.3">
      <c r="A647" s="284" t="s">
        <v>5215</v>
      </c>
      <c r="B647" s="262" t="s">
        <v>2962</v>
      </c>
      <c r="C647" s="261" t="s">
        <v>2961</v>
      </c>
      <c r="D647" s="245" t="s">
        <v>2213</v>
      </c>
      <c r="E647" s="261" t="s">
        <v>2960</v>
      </c>
      <c r="F647" s="268">
        <v>11776800</v>
      </c>
      <c r="G647" s="269" t="s">
        <v>2959</v>
      </c>
      <c r="H647" s="270">
        <v>45315</v>
      </c>
      <c r="I647" s="270">
        <v>45382</v>
      </c>
      <c r="J647" s="272">
        <v>1</v>
      </c>
      <c r="K647" s="273">
        <f>+J647*F647</f>
        <v>11776800</v>
      </c>
      <c r="L647" s="273">
        <f>+F647-K647</f>
        <v>0</v>
      </c>
      <c r="M647" s="276">
        <v>1</v>
      </c>
      <c r="N647" s="273">
        <v>11776800</v>
      </c>
      <c r="O647" s="261" t="s">
        <v>2954</v>
      </c>
    </row>
    <row r="648" spans="1:15" ht="13.2" customHeight="1" x14ac:dyDescent="0.3">
      <c r="A648" s="284" t="s">
        <v>5215</v>
      </c>
      <c r="B648" s="262" t="s">
        <v>2958</v>
      </c>
      <c r="C648" s="261" t="s">
        <v>2957</v>
      </c>
      <c r="D648" s="245" t="s">
        <v>2213</v>
      </c>
      <c r="E648" s="261" t="s">
        <v>2956</v>
      </c>
      <c r="F648" s="268">
        <v>18480000</v>
      </c>
      <c r="G648" s="269" t="s">
        <v>2955</v>
      </c>
      <c r="H648" s="270">
        <v>45315</v>
      </c>
      <c r="I648" s="270">
        <v>45382</v>
      </c>
      <c r="J648" s="272">
        <v>1</v>
      </c>
      <c r="K648" s="273">
        <f>+J648*F648</f>
        <v>18480000</v>
      </c>
      <c r="L648" s="273">
        <f>+F648-K648</f>
        <v>0</v>
      </c>
      <c r="M648" s="276">
        <v>1</v>
      </c>
      <c r="N648" s="273">
        <v>18480000</v>
      </c>
      <c r="O648" s="261" t="s">
        <v>2954</v>
      </c>
    </row>
    <row r="649" spans="1:15" ht="13.2" customHeight="1" x14ac:dyDescent="0.3">
      <c r="A649" s="284" t="s">
        <v>5215</v>
      </c>
      <c r="B649" s="262" t="s">
        <v>2947</v>
      </c>
      <c r="C649" s="261" t="s">
        <v>2953</v>
      </c>
      <c r="D649" s="245" t="s">
        <v>2213</v>
      </c>
      <c r="E649" s="261" t="s">
        <v>2952</v>
      </c>
      <c r="F649" s="268">
        <v>8685000</v>
      </c>
      <c r="G649" s="269" t="s">
        <v>2951</v>
      </c>
      <c r="H649" s="270">
        <v>45315</v>
      </c>
      <c r="I649" s="270">
        <v>45382</v>
      </c>
      <c r="J649" s="272">
        <v>1</v>
      </c>
      <c r="K649" s="273">
        <f>+J649*F649</f>
        <v>8685000</v>
      </c>
      <c r="L649" s="273">
        <f>+F649-K649</f>
        <v>0</v>
      </c>
      <c r="M649" s="276">
        <v>1</v>
      </c>
      <c r="N649" s="273">
        <v>8685000</v>
      </c>
      <c r="O649" s="261" t="s">
        <v>2847</v>
      </c>
    </row>
    <row r="650" spans="1:15" ht="13.2" customHeight="1" x14ac:dyDescent="0.3">
      <c r="A650" s="284" t="s">
        <v>5215</v>
      </c>
      <c r="B650" s="262" t="s">
        <v>2947</v>
      </c>
      <c r="C650" s="261" t="s">
        <v>2950</v>
      </c>
      <c r="D650" s="245" t="s">
        <v>2213</v>
      </c>
      <c r="E650" s="261" t="s">
        <v>2949</v>
      </c>
      <c r="F650" s="268">
        <v>8685000</v>
      </c>
      <c r="G650" s="269" t="s">
        <v>2948</v>
      </c>
      <c r="H650" s="270">
        <v>45315</v>
      </c>
      <c r="I650" s="270">
        <v>45382</v>
      </c>
      <c r="J650" s="272">
        <v>1</v>
      </c>
      <c r="K650" s="273">
        <f>+J650*F650</f>
        <v>8685000</v>
      </c>
      <c r="L650" s="273">
        <f>+F650-K650</f>
        <v>0</v>
      </c>
      <c r="M650" s="276">
        <v>1</v>
      </c>
      <c r="N650" s="273">
        <v>8685000</v>
      </c>
      <c r="O650" s="261" t="s">
        <v>2847</v>
      </c>
    </row>
    <row r="651" spans="1:15" ht="13.2" customHeight="1" x14ac:dyDescent="0.3">
      <c r="A651" s="284" t="s">
        <v>5215</v>
      </c>
      <c r="B651" s="262" t="s">
        <v>2947</v>
      </c>
      <c r="C651" s="261" t="s">
        <v>2946</v>
      </c>
      <c r="D651" s="245" t="s">
        <v>2213</v>
      </c>
      <c r="E651" s="261" t="s">
        <v>2945</v>
      </c>
      <c r="F651" s="268">
        <v>11776800</v>
      </c>
      <c r="G651" s="269" t="s">
        <v>2944</v>
      </c>
      <c r="H651" s="270">
        <v>45315</v>
      </c>
      <c r="I651" s="270">
        <v>45382</v>
      </c>
      <c r="J651" s="272">
        <v>1</v>
      </c>
      <c r="K651" s="273">
        <f>+J651*F651</f>
        <v>11776800</v>
      </c>
      <c r="L651" s="273">
        <f>+F651-K651</f>
        <v>0</v>
      </c>
      <c r="M651" s="276">
        <v>1</v>
      </c>
      <c r="N651" s="273">
        <v>11776800</v>
      </c>
      <c r="O651" s="261" t="s">
        <v>2847</v>
      </c>
    </row>
    <row r="652" spans="1:15" ht="13.2" customHeight="1" x14ac:dyDescent="0.3">
      <c r="A652" s="284" t="s">
        <v>5215</v>
      </c>
      <c r="B652" s="262" t="s">
        <v>2943</v>
      </c>
      <c r="C652" s="261" t="s">
        <v>2942</v>
      </c>
      <c r="D652" s="245" t="s">
        <v>2213</v>
      </c>
      <c r="E652" s="261" t="s">
        <v>2941</v>
      </c>
      <c r="F652" s="268">
        <v>18480000</v>
      </c>
      <c r="G652" s="269" t="s">
        <v>2940</v>
      </c>
      <c r="H652" s="270">
        <v>45315</v>
      </c>
      <c r="I652" s="270">
        <v>45382</v>
      </c>
      <c r="J652" s="272">
        <v>1</v>
      </c>
      <c r="K652" s="273">
        <f>+J652*F652</f>
        <v>18480000</v>
      </c>
      <c r="L652" s="273">
        <f>+F652-K652</f>
        <v>0</v>
      </c>
      <c r="M652" s="276">
        <v>1</v>
      </c>
      <c r="N652" s="273">
        <v>18480000</v>
      </c>
      <c r="O652" s="261" t="s">
        <v>2847</v>
      </c>
    </row>
    <row r="653" spans="1:15" ht="13.2" customHeight="1" x14ac:dyDescent="0.3">
      <c r="A653" s="284" t="s">
        <v>5215</v>
      </c>
      <c r="B653" s="262" t="s">
        <v>2939</v>
      </c>
      <c r="C653" s="261" t="s">
        <v>2938</v>
      </c>
      <c r="D653" s="245" t="s">
        <v>2213</v>
      </c>
      <c r="E653" s="261" t="s">
        <v>2937</v>
      </c>
      <c r="F653" s="268">
        <v>11776800</v>
      </c>
      <c r="G653" s="269" t="s">
        <v>2936</v>
      </c>
      <c r="H653" s="270">
        <v>45315</v>
      </c>
      <c r="I653" s="270">
        <v>45382</v>
      </c>
      <c r="J653" s="272">
        <v>1</v>
      </c>
      <c r="K653" s="273">
        <f>+J653*F653</f>
        <v>11776800</v>
      </c>
      <c r="L653" s="273">
        <f>+F653-K653</f>
        <v>0</v>
      </c>
      <c r="M653" s="276">
        <v>1</v>
      </c>
      <c r="N653" s="273">
        <v>11776800</v>
      </c>
      <c r="O653" s="261" t="s">
        <v>2864</v>
      </c>
    </row>
    <row r="654" spans="1:15" ht="13.2" customHeight="1" x14ac:dyDescent="0.3">
      <c r="A654" s="284" t="s">
        <v>5215</v>
      </c>
      <c r="B654" s="262" t="s">
        <v>2935</v>
      </c>
      <c r="C654" s="261" t="s">
        <v>2934</v>
      </c>
      <c r="D654" s="245" t="s">
        <v>2213</v>
      </c>
      <c r="E654" s="261" t="s">
        <v>2933</v>
      </c>
      <c r="F654" s="268">
        <v>18480000</v>
      </c>
      <c r="G654" s="269" t="s">
        <v>2932</v>
      </c>
      <c r="H654" s="270">
        <v>45315</v>
      </c>
      <c r="I654" s="270">
        <v>45382</v>
      </c>
      <c r="J654" s="272">
        <v>1</v>
      </c>
      <c r="K654" s="273">
        <f>+J654*F654</f>
        <v>18480000</v>
      </c>
      <c r="L654" s="273">
        <f>+F654-K654</f>
        <v>0</v>
      </c>
      <c r="M654" s="276">
        <v>1</v>
      </c>
      <c r="N654" s="273">
        <v>18480000</v>
      </c>
      <c r="O654" s="261" t="s">
        <v>2864</v>
      </c>
    </row>
    <row r="655" spans="1:15" ht="13.2" customHeight="1" x14ac:dyDescent="0.3">
      <c r="A655" s="284" t="s">
        <v>5215</v>
      </c>
      <c r="B655" s="262" t="s">
        <v>2880</v>
      </c>
      <c r="C655" s="261" t="s">
        <v>2931</v>
      </c>
      <c r="D655" s="245" t="s">
        <v>2213</v>
      </c>
      <c r="E655" s="261" t="s">
        <v>2930</v>
      </c>
      <c r="F655" s="268">
        <v>15400000</v>
      </c>
      <c r="G655" s="269" t="s">
        <v>2929</v>
      </c>
      <c r="H655" s="270">
        <v>45316</v>
      </c>
      <c r="I655" s="270">
        <v>45382</v>
      </c>
      <c r="J655" s="272">
        <v>1</v>
      </c>
      <c r="K655" s="273">
        <f>+J655*F655</f>
        <v>15400000</v>
      </c>
      <c r="L655" s="273">
        <f>+F655-K655</f>
        <v>0</v>
      </c>
      <c r="M655" s="276">
        <v>1</v>
      </c>
      <c r="N655" s="273">
        <v>15400000</v>
      </c>
      <c r="O655" s="261" t="s">
        <v>2864</v>
      </c>
    </row>
    <row r="656" spans="1:15" ht="13.2" customHeight="1" x14ac:dyDescent="0.3">
      <c r="A656" s="284" t="s">
        <v>5215</v>
      </c>
      <c r="B656" s="262" t="s">
        <v>2910</v>
      </c>
      <c r="C656" s="261" t="s">
        <v>2928</v>
      </c>
      <c r="D656" s="245" t="s">
        <v>2213</v>
      </c>
      <c r="E656" s="261" t="s">
        <v>2927</v>
      </c>
      <c r="F656" s="268">
        <v>18480000</v>
      </c>
      <c r="G656" s="269" t="s">
        <v>2926</v>
      </c>
      <c r="H656" s="270">
        <v>45315</v>
      </c>
      <c r="I656" s="270">
        <v>45382</v>
      </c>
      <c r="J656" s="272">
        <v>1</v>
      </c>
      <c r="K656" s="273">
        <f>+J656*F656</f>
        <v>18480000</v>
      </c>
      <c r="L656" s="273">
        <f>+F656-K656</f>
        <v>0</v>
      </c>
      <c r="M656" s="276">
        <v>1</v>
      </c>
      <c r="N656" s="273">
        <v>18480000</v>
      </c>
      <c r="O656" s="261" t="s">
        <v>2864</v>
      </c>
    </row>
    <row r="657" spans="1:16" ht="13.2" customHeight="1" x14ac:dyDescent="0.3">
      <c r="A657" s="284" t="s">
        <v>5215</v>
      </c>
      <c r="B657" s="262" t="s">
        <v>2910</v>
      </c>
      <c r="C657" s="261" t="s">
        <v>2925</v>
      </c>
      <c r="D657" s="245" t="s">
        <v>2213</v>
      </c>
      <c r="E657" s="261" t="s">
        <v>2924</v>
      </c>
      <c r="F657" s="268">
        <v>18480000</v>
      </c>
      <c r="G657" s="269" t="s">
        <v>2923</v>
      </c>
      <c r="H657" s="270">
        <v>45315</v>
      </c>
      <c r="I657" s="270">
        <v>45382</v>
      </c>
      <c r="J657" s="272">
        <v>1</v>
      </c>
      <c r="K657" s="273">
        <f>+J657*F657</f>
        <v>18480000</v>
      </c>
      <c r="L657" s="273">
        <f>+F657-K657</f>
        <v>0</v>
      </c>
      <c r="M657" s="276">
        <v>1</v>
      </c>
      <c r="N657" s="273">
        <v>18480000</v>
      </c>
      <c r="O657" s="261" t="s">
        <v>2864</v>
      </c>
    </row>
    <row r="658" spans="1:16" ht="13.2" customHeight="1" x14ac:dyDescent="0.3">
      <c r="A658" s="284" t="s">
        <v>5215</v>
      </c>
      <c r="B658" s="262" t="s">
        <v>2880</v>
      </c>
      <c r="C658" s="261" t="s">
        <v>2922</v>
      </c>
      <c r="D658" s="245" t="s">
        <v>2213</v>
      </c>
      <c r="E658" s="261" t="s">
        <v>2921</v>
      </c>
      <c r="F658" s="268">
        <v>15400000</v>
      </c>
      <c r="G658" s="269" t="s">
        <v>2920</v>
      </c>
      <c r="H658" s="270">
        <v>45315</v>
      </c>
      <c r="I658" s="270">
        <v>45382</v>
      </c>
      <c r="J658" s="272">
        <v>1</v>
      </c>
      <c r="K658" s="273">
        <f>+J658*F658</f>
        <v>15400000</v>
      </c>
      <c r="L658" s="273">
        <f>+F658-K658</f>
        <v>0</v>
      </c>
      <c r="M658" s="276">
        <v>1</v>
      </c>
      <c r="N658" s="273">
        <v>15400000</v>
      </c>
      <c r="O658" s="261" t="s">
        <v>2864</v>
      </c>
    </row>
    <row r="659" spans="1:16" ht="13.2" customHeight="1" x14ac:dyDescent="0.3">
      <c r="A659" s="284" t="s">
        <v>5215</v>
      </c>
      <c r="B659" s="262" t="s">
        <v>2910</v>
      </c>
      <c r="C659" s="261" t="s">
        <v>2919</v>
      </c>
      <c r="D659" s="245" t="s">
        <v>2213</v>
      </c>
      <c r="E659" s="261" t="s">
        <v>2918</v>
      </c>
      <c r="F659" s="268">
        <v>15400000</v>
      </c>
      <c r="G659" s="269" t="s">
        <v>2917</v>
      </c>
      <c r="H659" s="270">
        <v>45315</v>
      </c>
      <c r="I659" s="270">
        <v>45382</v>
      </c>
      <c r="J659" s="272">
        <v>1</v>
      </c>
      <c r="K659" s="273">
        <f>+J659*F659</f>
        <v>15400000</v>
      </c>
      <c r="L659" s="273">
        <f>+F659-K659</f>
        <v>0</v>
      </c>
      <c r="M659" s="276">
        <v>1</v>
      </c>
      <c r="N659" s="273">
        <v>15400000</v>
      </c>
      <c r="O659" s="261" t="s">
        <v>2864</v>
      </c>
    </row>
    <row r="660" spans="1:16" ht="13.2" customHeight="1" x14ac:dyDescent="0.3">
      <c r="A660" s="284" t="s">
        <v>5215</v>
      </c>
      <c r="B660" s="262" t="s">
        <v>2910</v>
      </c>
      <c r="C660" s="261" t="s">
        <v>2916</v>
      </c>
      <c r="D660" s="245" t="s">
        <v>2213</v>
      </c>
      <c r="E660" s="261" t="s">
        <v>2915</v>
      </c>
      <c r="F660" s="268">
        <v>15400000</v>
      </c>
      <c r="G660" s="269" t="s">
        <v>2914</v>
      </c>
      <c r="H660" s="270">
        <v>45315</v>
      </c>
      <c r="I660" s="270">
        <v>45382</v>
      </c>
      <c r="J660" s="272">
        <v>1</v>
      </c>
      <c r="K660" s="273">
        <f>+J660*F660</f>
        <v>15400000</v>
      </c>
      <c r="L660" s="273">
        <f>+F660-K660</f>
        <v>0</v>
      </c>
      <c r="M660" s="276">
        <v>1</v>
      </c>
      <c r="N660" s="273">
        <v>15400000</v>
      </c>
      <c r="O660" s="261" t="s">
        <v>2864</v>
      </c>
    </row>
    <row r="661" spans="1:16" ht="13.2" customHeight="1" x14ac:dyDescent="0.3">
      <c r="A661" s="284" t="s">
        <v>5215</v>
      </c>
      <c r="B661" s="262" t="s">
        <v>2872</v>
      </c>
      <c r="C661" s="261" t="s">
        <v>2913</v>
      </c>
      <c r="D661" s="245" t="s">
        <v>2213</v>
      </c>
      <c r="E661" s="261" t="s">
        <v>2912</v>
      </c>
      <c r="F661" s="268">
        <v>9814000</v>
      </c>
      <c r="G661" s="269" t="s">
        <v>2911</v>
      </c>
      <c r="H661" s="270">
        <v>45316</v>
      </c>
      <c r="I661" s="270">
        <v>45382</v>
      </c>
      <c r="J661" s="272">
        <v>1</v>
      </c>
      <c r="K661" s="273">
        <f>+J661*F661</f>
        <v>9814000</v>
      </c>
      <c r="L661" s="273">
        <f>+F661-K661</f>
        <v>0</v>
      </c>
      <c r="M661" s="276">
        <v>1</v>
      </c>
      <c r="N661" s="273">
        <v>9814000</v>
      </c>
      <c r="O661" s="261" t="s">
        <v>2864</v>
      </c>
    </row>
    <row r="662" spans="1:16" ht="13.2" customHeight="1" x14ac:dyDescent="0.3">
      <c r="A662" s="284" t="s">
        <v>5215</v>
      </c>
      <c r="B662" s="262" t="s">
        <v>2910</v>
      </c>
      <c r="C662" s="261" t="s">
        <v>2909</v>
      </c>
      <c r="D662" s="245" t="s">
        <v>2213</v>
      </c>
      <c r="E662" s="261" t="s">
        <v>2908</v>
      </c>
      <c r="F662" s="268">
        <v>18480000</v>
      </c>
      <c r="G662" s="269" t="s">
        <v>2907</v>
      </c>
      <c r="H662" s="270">
        <v>45315</v>
      </c>
      <c r="I662" s="270">
        <v>45382</v>
      </c>
      <c r="J662" s="272">
        <v>1</v>
      </c>
      <c r="K662" s="273">
        <f>+J662*F662</f>
        <v>18480000</v>
      </c>
      <c r="L662" s="273">
        <f>+F662-K662</f>
        <v>0</v>
      </c>
      <c r="M662" s="276">
        <v>1</v>
      </c>
      <c r="N662" s="273">
        <v>18480000</v>
      </c>
      <c r="O662" s="261" t="s">
        <v>2864</v>
      </c>
    </row>
    <row r="663" spans="1:16" ht="13.2" customHeight="1" x14ac:dyDescent="0.3">
      <c r="A663" s="284" t="s">
        <v>5215</v>
      </c>
      <c r="B663" s="262" t="s">
        <v>2906</v>
      </c>
      <c r="C663" s="261" t="s">
        <v>2905</v>
      </c>
      <c r="D663" s="245" t="s">
        <v>2213</v>
      </c>
      <c r="E663" s="261" t="s">
        <v>2904</v>
      </c>
      <c r="F663" s="268">
        <v>18480000</v>
      </c>
      <c r="G663" s="269" t="s">
        <v>2903</v>
      </c>
      <c r="H663" s="270">
        <v>45315</v>
      </c>
      <c r="I663" s="270">
        <v>45382</v>
      </c>
      <c r="J663" s="272">
        <v>1</v>
      </c>
      <c r="K663" s="273">
        <f>+J663*F663</f>
        <v>18480000</v>
      </c>
      <c r="L663" s="273">
        <f>+F663-K663</f>
        <v>0</v>
      </c>
      <c r="M663" s="276">
        <v>1</v>
      </c>
      <c r="N663" s="273">
        <v>18480000</v>
      </c>
      <c r="O663" s="261" t="s">
        <v>2864</v>
      </c>
    </row>
    <row r="664" spans="1:16" ht="13.2" customHeight="1" x14ac:dyDescent="0.3">
      <c r="A664" s="284" t="s">
        <v>5215</v>
      </c>
      <c r="B664" s="262" t="s">
        <v>2902</v>
      </c>
      <c r="C664" s="261" t="s">
        <v>2901</v>
      </c>
      <c r="D664" s="245" t="s">
        <v>2213</v>
      </c>
      <c r="E664" s="261" t="s">
        <v>2900</v>
      </c>
      <c r="F664" s="268">
        <v>9814000</v>
      </c>
      <c r="G664" s="269" t="s">
        <v>2899</v>
      </c>
      <c r="H664" s="270">
        <v>45316</v>
      </c>
      <c r="I664" s="270">
        <v>45382</v>
      </c>
      <c r="J664" s="272">
        <v>1</v>
      </c>
      <c r="K664" s="273">
        <f>+J664*F664</f>
        <v>9814000</v>
      </c>
      <c r="L664" s="273">
        <f>+F664-K664</f>
        <v>0</v>
      </c>
      <c r="M664" s="276">
        <v>1</v>
      </c>
      <c r="N664" s="273">
        <v>9814000</v>
      </c>
      <c r="O664" s="261" t="s">
        <v>2864</v>
      </c>
    </row>
    <row r="665" spans="1:16" ht="13.2" customHeight="1" x14ac:dyDescent="0.3">
      <c r="A665" s="284" t="s">
        <v>5215</v>
      </c>
      <c r="B665" s="262" t="s">
        <v>2872</v>
      </c>
      <c r="C665" s="261" t="s">
        <v>2898</v>
      </c>
      <c r="D665" s="245" t="s">
        <v>2213</v>
      </c>
      <c r="E665" s="261" t="s">
        <v>2897</v>
      </c>
      <c r="F665" s="268">
        <v>9814000</v>
      </c>
      <c r="G665" s="269" t="s">
        <v>2896</v>
      </c>
      <c r="H665" s="270">
        <v>45316</v>
      </c>
      <c r="I665" s="270">
        <v>45382</v>
      </c>
      <c r="J665" s="272">
        <v>1</v>
      </c>
      <c r="K665" s="273">
        <f>+J665*F665</f>
        <v>9814000</v>
      </c>
      <c r="L665" s="273">
        <f>+F665-K665</f>
        <v>0</v>
      </c>
      <c r="M665" s="276">
        <v>1</v>
      </c>
      <c r="N665" s="273">
        <v>9814000</v>
      </c>
      <c r="O665" s="261" t="s">
        <v>2864</v>
      </c>
    </row>
    <row r="666" spans="1:16" ht="13.2" customHeight="1" x14ac:dyDescent="0.3">
      <c r="A666" s="284" t="s">
        <v>5215</v>
      </c>
      <c r="B666" s="262" t="s">
        <v>2895</v>
      </c>
      <c r="C666" s="261" t="s">
        <v>2894</v>
      </c>
      <c r="D666" s="245" t="s">
        <v>2213</v>
      </c>
      <c r="E666" s="261" t="s">
        <v>2893</v>
      </c>
      <c r="F666" s="268">
        <v>11040000</v>
      </c>
      <c r="G666" s="269" t="s">
        <v>2892</v>
      </c>
      <c r="H666" s="270">
        <v>45315</v>
      </c>
      <c r="I666" s="270">
        <v>45382</v>
      </c>
      <c r="J666" s="272">
        <v>1</v>
      </c>
      <c r="K666" s="273">
        <f>+J666*F666</f>
        <v>11040000</v>
      </c>
      <c r="L666" s="273">
        <f>+F666-K666</f>
        <v>0</v>
      </c>
      <c r="M666" s="276">
        <v>1</v>
      </c>
      <c r="N666" s="273">
        <v>11040000</v>
      </c>
      <c r="O666" s="261" t="s">
        <v>2864</v>
      </c>
    </row>
    <row r="667" spans="1:16" ht="13.2" customHeight="1" x14ac:dyDescent="0.3">
      <c r="A667" s="284" t="s">
        <v>5215</v>
      </c>
      <c r="B667" s="262" t="s">
        <v>2891</v>
      </c>
      <c r="C667" s="261" t="s">
        <v>2890</v>
      </c>
      <c r="D667" s="245" t="s">
        <v>2213</v>
      </c>
      <c r="E667" s="261" t="s">
        <v>2889</v>
      </c>
      <c r="F667" s="268">
        <v>12534000</v>
      </c>
      <c r="G667" s="269" t="s">
        <v>2888</v>
      </c>
      <c r="H667" s="270">
        <v>45315</v>
      </c>
      <c r="I667" s="270">
        <v>45382</v>
      </c>
      <c r="J667" s="272">
        <v>1</v>
      </c>
      <c r="K667" s="273">
        <f>+J667*F667</f>
        <v>12534000</v>
      </c>
      <c r="L667" s="273">
        <f>+F667-K667</f>
        <v>0</v>
      </c>
      <c r="M667" s="276">
        <v>1</v>
      </c>
      <c r="N667" s="273">
        <v>12534000</v>
      </c>
      <c r="O667" s="261" t="s">
        <v>2864</v>
      </c>
    </row>
    <row r="668" spans="1:16" ht="13.2" customHeight="1" x14ac:dyDescent="0.3">
      <c r="A668" s="284" t="s">
        <v>5215</v>
      </c>
      <c r="B668" s="262" t="s">
        <v>2880</v>
      </c>
      <c r="C668" s="261" t="s">
        <v>2887</v>
      </c>
      <c r="D668" s="245" t="s">
        <v>2213</v>
      </c>
      <c r="E668" s="261" t="s">
        <v>2886</v>
      </c>
      <c r="F668" s="268">
        <v>15400000</v>
      </c>
      <c r="G668" s="269" t="s">
        <v>2885</v>
      </c>
      <c r="H668" s="270">
        <v>45315</v>
      </c>
      <c r="I668" s="270">
        <v>45382</v>
      </c>
      <c r="J668" s="272">
        <v>1</v>
      </c>
      <c r="K668" s="273">
        <f>+J668*F668</f>
        <v>15400000</v>
      </c>
      <c r="L668" s="273">
        <f>+F668-K668</f>
        <v>0</v>
      </c>
      <c r="M668" s="276">
        <v>1</v>
      </c>
      <c r="N668" s="273">
        <v>15400000</v>
      </c>
      <c r="O668" s="261" t="s">
        <v>2864</v>
      </c>
    </row>
    <row r="669" spans="1:16" ht="13.2" customHeight="1" x14ac:dyDescent="0.3">
      <c r="A669" s="284" t="s">
        <v>5215</v>
      </c>
      <c r="B669" s="262" t="s">
        <v>2884</v>
      </c>
      <c r="C669" s="261" t="s">
        <v>2883</v>
      </c>
      <c r="D669" s="245" t="s">
        <v>2213</v>
      </c>
      <c r="E669" s="261" t="s">
        <v>2882</v>
      </c>
      <c r="F669" s="268">
        <v>17655000</v>
      </c>
      <c r="G669" s="269" t="s">
        <v>2881</v>
      </c>
      <c r="H669" s="270">
        <v>45316</v>
      </c>
      <c r="I669" s="270">
        <v>45382</v>
      </c>
      <c r="J669" s="272">
        <v>1</v>
      </c>
      <c r="K669" s="273">
        <f>+J669*F669</f>
        <v>17655000</v>
      </c>
      <c r="L669" s="273">
        <f>+F669-K669</f>
        <v>0</v>
      </c>
      <c r="M669" s="276">
        <v>1</v>
      </c>
      <c r="N669" s="273">
        <v>17655000</v>
      </c>
      <c r="O669" s="261" t="s">
        <v>2864</v>
      </c>
    </row>
    <row r="670" spans="1:16" ht="13.2" customHeight="1" x14ac:dyDescent="0.3">
      <c r="A670" s="284" t="s">
        <v>5215</v>
      </c>
      <c r="B670" s="262" t="s">
        <v>2880</v>
      </c>
      <c r="C670" s="261" t="s">
        <v>2879</v>
      </c>
      <c r="D670" s="245" t="s">
        <v>2213</v>
      </c>
      <c r="E670" s="261" t="s">
        <v>2878</v>
      </c>
      <c r="F670" s="268">
        <v>15400000</v>
      </c>
      <c r="G670" s="269" t="s">
        <v>2877</v>
      </c>
      <c r="H670" s="270">
        <v>45315</v>
      </c>
      <c r="I670" s="270">
        <v>45382</v>
      </c>
      <c r="J670" s="272">
        <v>1</v>
      </c>
      <c r="K670" s="273">
        <f>+J670*F670</f>
        <v>15400000</v>
      </c>
      <c r="L670" s="273">
        <f>+F670-K670</f>
        <v>0</v>
      </c>
      <c r="M670" s="276">
        <v>1</v>
      </c>
      <c r="N670" s="273">
        <v>15400000</v>
      </c>
      <c r="O670" s="261" t="s">
        <v>2864</v>
      </c>
      <c r="P670" s="150"/>
    </row>
    <row r="671" spans="1:16" ht="13.2" customHeight="1" x14ac:dyDescent="0.3">
      <c r="A671" s="284" t="s">
        <v>5215</v>
      </c>
      <c r="B671" s="262" t="s">
        <v>2876</v>
      </c>
      <c r="C671" s="261" t="s">
        <v>2875</v>
      </c>
      <c r="D671" s="245" t="s">
        <v>2213</v>
      </c>
      <c r="E671" s="261" t="s">
        <v>2874</v>
      </c>
      <c r="F671" s="268">
        <v>15400000</v>
      </c>
      <c r="G671" s="269" t="s">
        <v>2873</v>
      </c>
      <c r="H671" s="270">
        <v>45315</v>
      </c>
      <c r="I671" s="270">
        <v>45382</v>
      </c>
      <c r="J671" s="272">
        <v>1</v>
      </c>
      <c r="K671" s="273">
        <f>+J671*F671</f>
        <v>15400000</v>
      </c>
      <c r="L671" s="273">
        <f>+F671-K671</f>
        <v>0</v>
      </c>
      <c r="M671" s="276">
        <v>1</v>
      </c>
      <c r="N671" s="273">
        <v>15400000</v>
      </c>
      <c r="O671" s="261" t="s">
        <v>2864</v>
      </c>
    </row>
    <row r="672" spans="1:16" ht="13.2" customHeight="1" x14ac:dyDescent="0.3">
      <c r="A672" s="284" t="s">
        <v>5215</v>
      </c>
      <c r="B672" s="262" t="s">
        <v>2872</v>
      </c>
      <c r="C672" s="261" t="s">
        <v>2871</v>
      </c>
      <c r="D672" s="245" t="s">
        <v>2213</v>
      </c>
      <c r="E672" s="261" t="s">
        <v>2870</v>
      </c>
      <c r="F672" s="268">
        <v>9814000</v>
      </c>
      <c r="G672" s="269" t="s">
        <v>2869</v>
      </c>
      <c r="H672" s="270">
        <v>45316</v>
      </c>
      <c r="I672" s="270">
        <v>45382</v>
      </c>
      <c r="J672" s="272">
        <v>1</v>
      </c>
      <c r="K672" s="273">
        <f>+J672*F672</f>
        <v>9814000</v>
      </c>
      <c r="L672" s="273">
        <f>+F672-K672</f>
        <v>0</v>
      </c>
      <c r="M672" s="276">
        <v>1</v>
      </c>
      <c r="N672" s="273">
        <v>9814000</v>
      </c>
      <c r="O672" s="261" t="s">
        <v>2864</v>
      </c>
    </row>
    <row r="673" spans="1:15" ht="13.2" customHeight="1" x14ac:dyDescent="0.3">
      <c r="A673" s="284" t="s">
        <v>5215</v>
      </c>
      <c r="B673" s="262" t="s">
        <v>2868</v>
      </c>
      <c r="C673" s="261" t="s">
        <v>2867</v>
      </c>
      <c r="D673" s="245" t="s">
        <v>2213</v>
      </c>
      <c r="E673" s="261" t="s">
        <v>2866</v>
      </c>
      <c r="F673" s="268">
        <v>15400000</v>
      </c>
      <c r="G673" s="269" t="s">
        <v>2865</v>
      </c>
      <c r="H673" s="270">
        <v>45315</v>
      </c>
      <c r="I673" s="270">
        <v>45382</v>
      </c>
      <c r="J673" s="272">
        <v>1</v>
      </c>
      <c r="K673" s="273">
        <f>+J673*F673</f>
        <v>15400000</v>
      </c>
      <c r="L673" s="273">
        <f>+F673-K673</f>
        <v>0</v>
      </c>
      <c r="M673" s="276">
        <v>1</v>
      </c>
      <c r="N673" s="273">
        <v>15400000</v>
      </c>
      <c r="O673" s="261" t="s">
        <v>2864</v>
      </c>
    </row>
    <row r="674" spans="1:15" ht="13.2" customHeight="1" x14ac:dyDescent="0.3">
      <c r="A674" s="284" t="s">
        <v>5215</v>
      </c>
      <c r="B674" s="262" t="s">
        <v>2863</v>
      </c>
      <c r="C674" s="261" t="s">
        <v>2862</v>
      </c>
      <c r="D674" s="245" t="s">
        <v>2213</v>
      </c>
      <c r="E674" s="261" t="s">
        <v>2861</v>
      </c>
      <c r="F674" s="268">
        <v>30800000</v>
      </c>
      <c r="G674" s="269" t="s">
        <v>2860</v>
      </c>
      <c r="H674" s="270">
        <v>45342</v>
      </c>
      <c r="I674" s="270">
        <v>45473</v>
      </c>
      <c r="J674" s="272">
        <v>1</v>
      </c>
      <c r="K674" s="273">
        <f>+J674*F674</f>
        <v>30800000</v>
      </c>
      <c r="L674" s="273">
        <f>+F674-K674</f>
        <v>0</v>
      </c>
      <c r="M674" s="276">
        <v>1</v>
      </c>
      <c r="N674" s="262"/>
      <c r="O674" s="261" t="s">
        <v>2847</v>
      </c>
    </row>
    <row r="675" spans="1:15" ht="13.2" customHeight="1" x14ac:dyDescent="0.3">
      <c r="A675" s="284" t="s">
        <v>5215</v>
      </c>
      <c r="B675" s="262" t="s">
        <v>2859</v>
      </c>
      <c r="C675" s="261" t="s">
        <v>2858</v>
      </c>
      <c r="D675" s="245" t="s">
        <v>2213</v>
      </c>
      <c r="E675" s="261" t="s">
        <v>2857</v>
      </c>
      <c r="F675" s="268">
        <v>125719000</v>
      </c>
      <c r="G675" s="269" t="s">
        <v>2856</v>
      </c>
      <c r="H675" s="270">
        <v>45342</v>
      </c>
      <c r="I675" s="270">
        <v>45657</v>
      </c>
      <c r="J675" s="271">
        <f ca="1">(TODAY()-H675)/(+I675-H675)</f>
        <v>0.56507936507936507</v>
      </c>
      <c r="K675" s="273">
        <f ca="1">+J675*F675</f>
        <v>71041212.698412701</v>
      </c>
      <c r="L675" s="273">
        <f ca="1">+F675-K675</f>
        <v>54677787.301587299</v>
      </c>
      <c r="M675" s="276"/>
      <c r="N675" s="262"/>
      <c r="O675" s="261" t="s">
        <v>2847</v>
      </c>
    </row>
    <row r="676" spans="1:15" ht="13.2" customHeight="1" x14ac:dyDescent="0.3">
      <c r="A676" s="284" t="s">
        <v>5215</v>
      </c>
      <c r="B676" s="262" t="s">
        <v>2855</v>
      </c>
      <c r="C676" s="261" t="s">
        <v>2854</v>
      </c>
      <c r="D676" s="245" t="s">
        <v>2213</v>
      </c>
      <c r="E676" s="261" t="s">
        <v>2853</v>
      </c>
      <c r="F676" s="268">
        <v>43181600</v>
      </c>
      <c r="G676" s="269" t="s">
        <v>2852</v>
      </c>
      <c r="H676" s="270">
        <v>45345</v>
      </c>
      <c r="I676" s="270">
        <v>45657</v>
      </c>
      <c r="J676" s="271">
        <f ca="1">(TODAY()-H676)/(+I676-H676)</f>
        <v>0.5608974358974359</v>
      </c>
      <c r="K676" s="273">
        <f ca="1">+J676*F676</f>
        <v>24220448.71794872</v>
      </c>
      <c r="L676" s="273">
        <f ca="1">+F676-K676</f>
        <v>18961151.28205128</v>
      </c>
      <c r="M676" s="276"/>
      <c r="N676" s="262"/>
      <c r="O676" s="261" t="s">
        <v>2847</v>
      </c>
    </row>
    <row r="677" spans="1:15" ht="13.2" customHeight="1" x14ac:dyDescent="0.3">
      <c r="A677" s="284" t="s">
        <v>5215</v>
      </c>
      <c r="B677" s="262" t="s">
        <v>2851</v>
      </c>
      <c r="C677" s="261" t="s">
        <v>2850</v>
      </c>
      <c r="D677" s="245" t="s">
        <v>2213</v>
      </c>
      <c r="E677" s="261" t="s">
        <v>2849</v>
      </c>
      <c r="F677" s="268">
        <v>39256000</v>
      </c>
      <c r="G677" s="269" t="s">
        <v>2848</v>
      </c>
      <c r="H677" s="270">
        <v>45356</v>
      </c>
      <c r="I677" s="270">
        <v>45657</v>
      </c>
      <c r="J677" s="271">
        <f ca="1">(TODAY()-H677)/(+I677-H677)</f>
        <v>0.54485049833887045</v>
      </c>
      <c r="K677" s="273">
        <f ca="1">+J677*F677</f>
        <v>21388651.162790697</v>
      </c>
      <c r="L677" s="273">
        <f ca="1">+F677-K677</f>
        <v>17867348.837209303</v>
      </c>
      <c r="M677" s="276"/>
      <c r="N677" s="262"/>
      <c r="O677" s="261" t="s">
        <v>2847</v>
      </c>
    </row>
    <row r="678" spans="1:15" ht="13.2" customHeight="1" x14ac:dyDescent="0.3">
      <c r="A678" s="284" t="s">
        <v>5215</v>
      </c>
      <c r="B678" s="262" t="s">
        <v>2846</v>
      </c>
      <c r="C678" s="261" t="s">
        <v>2845</v>
      </c>
      <c r="D678" s="245" t="s">
        <v>2213</v>
      </c>
      <c r="E678" s="261" t="s">
        <v>2844</v>
      </c>
      <c r="F678" s="268">
        <v>13641600</v>
      </c>
      <c r="G678" s="269" t="s">
        <v>2843</v>
      </c>
      <c r="H678" s="270">
        <v>45421</v>
      </c>
      <c r="I678" s="270">
        <v>45504</v>
      </c>
      <c r="J678" s="271">
        <v>0.66666666666666663</v>
      </c>
      <c r="K678" s="273">
        <f>+J678*F678</f>
        <v>9094400</v>
      </c>
      <c r="L678" s="273">
        <f>+F678-K678</f>
        <v>4547200</v>
      </c>
      <c r="M678" s="276"/>
      <c r="N678" s="262"/>
      <c r="O678" s="261" t="s">
        <v>2830</v>
      </c>
    </row>
    <row r="679" spans="1:15" ht="13.2" customHeight="1" x14ac:dyDescent="0.3">
      <c r="A679" s="284" t="s">
        <v>5215</v>
      </c>
      <c r="B679" s="262" t="s">
        <v>2842</v>
      </c>
      <c r="C679" s="261" t="s">
        <v>2841</v>
      </c>
      <c r="D679" s="245" t="s">
        <v>2213</v>
      </c>
      <c r="E679" s="261" t="s">
        <v>2840</v>
      </c>
      <c r="F679" s="268">
        <v>13641600</v>
      </c>
      <c r="G679" s="269" t="s">
        <v>2839</v>
      </c>
      <c r="H679" s="270">
        <v>45421</v>
      </c>
      <c r="I679" s="270">
        <v>45504</v>
      </c>
      <c r="J679" s="271">
        <v>0.66666666666666663</v>
      </c>
      <c r="K679" s="273">
        <f>+J679*F679</f>
        <v>9094400</v>
      </c>
      <c r="L679" s="273">
        <f>+F679-K679</f>
        <v>4547200</v>
      </c>
      <c r="M679" s="276"/>
      <c r="N679" s="262"/>
      <c r="O679" s="261" t="s">
        <v>2830</v>
      </c>
    </row>
    <row r="680" spans="1:15" ht="13.2" customHeight="1" x14ac:dyDescent="0.3">
      <c r="A680" s="284" t="s">
        <v>5215</v>
      </c>
      <c r="B680" s="262" t="s">
        <v>2838</v>
      </c>
      <c r="C680" s="261" t="s">
        <v>2837</v>
      </c>
      <c r="D680" s="245" t="s">
        <v>2213</v>
      </c>
      <c r="E680" s="261" t="s">
        <v>2836</v>
      </c>
      <c r="F680" s="268">
        <v>9744000</v>
      </c>
      <c r="G680" s="269" t="s">
        <v>2835</v>
      </c>
      <c r="H680" s="270">
        <v>45421</v>
      </c>
      <c r="I680" s="270">
        <v>45504</v>
      </c>
      <c r="J680" s="271">
        <v>0.66666666666666663</v>
      </c>
      <c r="K680" s="273">
        <f>+J680*F680</f>
        <v>6496000</v>
      </c>
      <c r="L680" s="273">
        <f>+F680-K680</f>
        <v>3248000</v>
      </c>
      <c r="M680" s="276"/>
      <c r="N680" s="262"/>
      <c r="O680" s="261" t="s">
        <v>2830</v>
      </c>
    </row>
    <row r="681" spans="1:15" ht="13.2" customHeight="1" x14ac:dyDescent="0.3">
      <c r="A681" s="284" t="s">
        <v>5215</v>
      </c>
      <c r="B681" s="262" t="s">
        <v>2834</v>
      </c>
      <c r="C681" s="261" t="s">
        <v>2833</v>
      </c>
      <c r="D681" s="245" t="s">
        <v>2213</v>
      </c>
      <c r="E681" s="261" t="s">
        <v>2832</v>
      </c>
      <c r="F681" s="268">
        <v>13641600</v>
      </c>
      <c r="G681" s="269" t="s">
        <v>2831</v>
      </c>
      <c r="H681" s="270"/>
      <c r="I681" s="270">
        <v>45535</v>
      </c>
      <c r="J681" s="271">
        <v>0.33333333333333331</v>
      </c>
      <c r="K681" s="273">
        <f>+J681*F681</f>
        <v>4547200</v>
      </c>
      <c r="L681" s="273">
        <f>+F681-K681</f>
        <v>9094400</v>
      </c>
      <c r="M681" s="276"/>
      <c r="N681" s="262"/>
      <c r="O681" s="261" t="s">
        <v>2830</v>
      </c>
    </row>
    <row r="682" spans="1:15" ht="13.2" customHeight="1" x14ac:dyDescent="0.25">
      <c r="A682" s="61" t="s">
        <v>5215</v>
      </c>
      <c r="B682" s="193" t="s">
        <v>2541</v>
      </c>
      <c r="C682" s="98" t="s">
        <v>2542</v>
      </c>
      <c r="D682" s="173" t="s">
        <v>2521</v>
      </c>
      <c r="E682" s="190">
        <v>33340000</v>
      </c>
      <c r="F682" s="189">
        <v>33340000</v>
      </c>
      <c r="G682" s="173" t="s">
        <v>2543</v>
      </c>
      <c r="H682" s="91">
        <v>45464</v>
      </c>
      <c r="I682" s="91">
        <v>45657</v>
      </c>
      <c r="J682" s="186">
        <f>K682/F682</f>
        <v>0</v>
      </c>
      <c r="K682" s="187">
        <v>0</v>
      </c>
      <c r="L682" s="187">
        <f>F682-K682</f>
        <v>33340000</v>
      </c>
      <c r="M682" s="188" t="s">
        <v>2448</v>
      </c>
      <c r="N682" s="188" t="s">
        <v>2448</v>
      </c>
      <c r="O682" s="173" t="s">
        <v>2544</v>
      </c>
    </row>
    <row r="683" spans="1:15" ht="13.2" customHeight="1" x14ac:dyDescent="0.25">
      <c r="A683" s="192" t="s">
        <v>5177</v>
      </c>
      <c r="B683" s="192" t="s">
        <v>2253</v>
      </c>
      <c r="C683" s="60" t="s">
        <v>2254</v>
      </c>
      <c r="D683" s="74" t="s">
        <v>2213</v>
      </c>
      <c r="E683" s="77" t="s">
        <v>2255</v>
      </c>
      <c r="F683" s="63">
        <v>2211472200</v>
      </c>
      <c r="G683" s="76" t="s">
        <v>2256</v>
      </c>
      <c r="H683" s="81">
        <v>45033</v>
      </c>
      <c r="I683" s="81">
        <v>45291</v>
      </c>
      <c r="J683" s="40">
        <v>1</v>
      </c>
      <c r="K683" s="79">
        <v>954000000</v>
      </c>
      <c r="L683" s="79">
        <v>0</v>
      </c>
      <c r="M683" s="34">
        <v>1</v>
      </c>
      <c r="N683" s="79">
        <v>1047114548</v>
      </c>
      <c r="O683" s="80" t="s">
        <v>2257</v>
      </c>
    </row>
    <row r="684" spans="1:15" ht="13.2" customHeight="1" x14ac:dyDescent="0.25">
      <c r="A684" s="192" t="s">
        <v>5177</v>
      </c>
      <c r="B684" s="192" t="s">
        <v>2258</v>
      </c>
      <c r="C684" s="60" t="s">
        <v>2259</v>
      </c>
      <c r="D684" s="74" t="s">
        <v>2213</v>
      </c>
      <c r="E684" s="77" t="s">
        <v>2260</v>
      </c>
      <c r="F684" s="63">
        <v>2087582544</v>
      </c>
      <c r="G684" s="76" t="s">
        <v>2261</v>
      </c>
      <c r="H684" s="83">
        <v>45033</v>
      </c>
      <c r="I684" s="81">
        <v>45291</v>
      </c>
      <c r="J684" s="40">
        <v>0.86</v>
      </c>
      <c r="K684" s="79">
        <v>2972752142</v>
      </c>
      <c r="L684" s="79">
        <v>879668994</v>
      </c>
      <c r="M684" s="34">
        <v>4</v>
      </c>
      <c r="N684" s="79">
        <v>1764838592</v>
      </c>
      <c r="O684" s="82" t="s">
        <v>2262</v>
      </c>
    </row>
    <row r="685" spans="1:15" ht="13.2" customHeight="1" x14ac:dyDescent="0.25">
      <c r="A685" s="192" t="s">
        <v>5177</v>
      </c>
      <c r="B685" s="7" t="s">
        <v>2325</v>
      </c>
      <c r="C685" s="4" t="s">
        <v>2326</v>
      </c>
      <c r="D685" s="74" t="s">
        <v>2213</v>
      </c>
      <c r="E685" s="35" t="s">
        <v>2327</v>
      </c>
      <c r="F685" s="105">
        <v>400000000</v>
      </c>
      <c r="G685" s="76" t="s">
        <v>2328</v>
      </c>
      <c r="H685" s="83">
        <v>45398</v>
      </c>
      <c r="I685" s="83">
        <v>45657</v>
      </c>
      <c r="J685" s="93">
        <v>0.3</v>
      </c>
      <c r="K685" s="96">
        <v>0</v>
      </c>
      <c r="L685" s="103">
        <v>0</v>
      </c>
      <c r="M685" s="103"/>
      <c r="N685" s="97">
        <v>0</v>
      </c>
      <c r="O685" s="6" t="s">
        <v>2329</v>
      </c>
    </row>
    <row r="686" spans="1:15" ht="13.2" customHeight="1" x14ac:dyDescent="0.25">
      <c r="A686" s="192" t="s">
        <v>5177</v>
      </c>
      <c r="B686" s="205" t="s">
        <v>2335</v>
      </c>
      <c r="C686" s="4" t="s">
        <v>2336</v>
      </c>
      <c r="D686" s="74" t="s">
        <v>2213</v>
      </c>
      <c r="E686" s="35" t="s">
        <v>2337</v>
      </c>
      <c r="F686" s="105">
        <v>68972400</v>
      </c>
      <c r="G686" s="76" t="s">
        <v>2338</v>
      </c>
      <c r="H686" s="83">
        <v>45408</v>
      </c>
      <c r="I686" s="83">
        <v>45657</v>
      </c>
      <c r="J686" s="99">
        <f>K686/F686</f>
        <v>0.29353002070393375</v>
      </c>
      <c r="K686" s="78">
        <v>20245470</v>
      </c>
      <c r="L686" s="95">
        <f>F686-K686</f>
        <v>48726930</v>
      </c>
      <c r="M686" s="96"/>
      <c r="N686" s="96"/>
      <c r="O686" s="6" t="s">
        <v>2262</v>
      </c>
    </row>
    <row r="687" spans="1:15" ht="13.2" customHeight="1" x14ac:dyDescent="0.25">
      <c r="A687" s="192" t="s">
        <v>5177</v>
      </c>
      <c r="B687" s="206" t="s">
        <v>2348</v>
      </c>
      <c r="C687" s="4" t="s">
        <v>2349</v>
      </c>
      <c r="D687" s="74" t="s">
        <v>2249</v>
      </c>
      <c r="E687" s="35" t="s">
        <v>2350</v>
      </c>
      <c r="F687" s="105">
        <v>250000000</v>
      </c>
      <c r="G687" s="76" t="s">
        <v>2351</v>
      </c>
      <c r="H687" s="83">
        <v>45411</v>
      </c>
      <c r="I687" s="83">
        <v>45456</v>
      </c>
      <c r="J687" s="93">
        <v>1</v>
      </c>
      <c r="K687" s="97">
        <v>250000000</v>
      </c>
      <c r="L687" s="97">
        <v>0</v>
      </c>
      <c r="M687" s="96"/>
      <c r="N687" s="97">
        <v>0</v>
      </c>
      <c r="O687" s="6" t="s">
        <v>2352</v>
      </c>
    </row>
    <row r="688" spans="1:15" ht="13.2" customHeight="1" x14ac:dyDescent="0.25">
      <c r="A688" s="192" t="s">
        <v>5177</v>
      </c>
      <c r="B688" s="7" t="s">
        <v>2379</v>
      </c>
      <c r="C688" s="4" t="s">
        <v>2380</v>
      </c>
      <c r="D688" s="74" t="s">
        <v>2213</v>
      </c>
      <c r="E688" s="35" t="s">
        <v>2381</v>
      </c>
      <c r="F688" s="105">
        <v>124670277</v>
      </c>
      <c r="G688" s="76" t="s">
        <v>2382</v>
      </c>
      <c r="H688" s="83">
        <v>45435</v>
      </c>
      <c r="I688" s="83">
        <v>45657</v>
      </c>
      <c r="J688" s="96"/>
      <c r="K688" s="96"/>
      <c r="L688" s="97">
        <v>0</v>
      </c>
      <c r="M688" s="96"/>
      <c r="N688" s="97">
        <v>0</v>
      </c>
      <c r="O688" s="6" t="s">
        <v>2383</v>
      </c>
    </row>
    <row r="689" spans="1:15" ht="13.2" customHeight="1" x14ac:dyDescent="0.25">
      <c r="A689" s="192" t="s">
        <v>5177</v>
      </c>
      <c r="B689" s="7" t="s">
        <v>2389</v>
      </c>
      <c r="C689" s="4" t="s">
        <v>2390</v>
      </c>
      <c r="D689" s="74" t="s">
        <v>2249</v>
      </c>
      <c r="E689" s="35" t="s">
        <v>2391</v>
      </c>
      <c r="F689" s="105">
        <v>1497507097</v>
      </c>
      <c r="G689" s="76" t="s">
        <v>2392</v>
      </c>
      <c r="H689" s="83">
        <v>45421</v>
      </c>
      <c r="I689" s="83">
        <v>45657</v>
      </c>
      <c r="J689" s="96"/>
      <c r="K689" s="96"/>
      <c r="L689" s="97">
        <v>0</v>
      </c>
      <c r="M689" s="96"/>
      <c r="N689" s="97">
        <v>0</v>
      </c>
      <c r="O689" s="6" t="s">
        <v>2393</v>
      </c>
    </row>
    <row r="690" spans="1:15" ht="13.2" customHeight="1" x14ac:dyDescent="0.25">
      <c r="A690" s="192" t="s">
        <v>5177</v>
      </c>
      <c r="B690" s="7" t="s">
        <v>2394</v>
      </c>
      <c r="C690" s="4" t="s">
        <v>2395</v>
      </c>
      <c r="D690" s="74" t="s">
        <v>2249</v>
      </c>
      <c r="E690" s="35" t="s">
        <v>2396</v>
      </c>
      <c r="F690" s="105">
        <v>821538158</v>
      </c>
      <c r="G690" s="76" t="s">
        <v>2397</v>
      </c>
      <c r="H690" s="83">
        <v>45455</v>
      </c>
      <c r="I690" s="83">
        <v>45516</v>
      </c>
      <c r="J690" s="96"/>
      <c r="K690" s="96"/>
      <c r="L690" s="97">
        <v>0</v>
      </c>
      <c r="M690" s="96"/>
      <c r="N690" s="97">
        <v>0</v>
      </c>
      <c r="O690" s="6" t="s">
        <v>2398</v>
      </c>
    </row>
    <row r="691" spans="1:15" ht="13.2" customHeight="1" x14ac:dyDescent="0.25">
      <c r="A691" s="192" t="s">
        <v>5177</v>
      </c>
      <c r="B691" s="7" t="s">
        <v>2409</v>
      </c>
      <c r="C691" s="141" t="s">
        <v>2410</v>
      </c>
      <c r="D691" s="74" t="s">
        <v>2249</v>
      </c>
      <c r="E691" s="35" t="s">
        <v>2411</v>
      </c>
      <c r="F691" s="105">
        <v>209776472</v>
      </c>
      <c r="G691" s="76" t="s">
        <v>2412</v>
      </c>
      <c r="H691" s="83">
        <v>45457</v>
      </c>
      <c r="I691" s="83">
        <v>45502</v>
      </c>
      <c r="J691" s="96"/>
      <c r="K691" s="96"/>
      <c r="L691" s="97">
        <v>0</v>
      </c>
      <c r="M691" s="96"/>
      <c r="N691" s="97">
        <v>0</v>
      </c>
      <c r="O691" s="6" t="s">
        <v>2398</v>
      </c>
    </row>
    <row r="692" spans="1:15" ht="13.2" customHeight="1" x14ac:dyDescent="0.25">
      <c r="A692" s="192" t="s">
        <v>5177</v>
      </c>
      <c r="B692" s="7" t="s">
        <v>2423</v>
      </c>
      <c r="C692" s="4" t="s">
        <v>2424</v>
      </c>
      <c r="D692" s="74" t="s">
        <v>2249</v>
      </c>
      <c r="E692" s="35" t="s">
        <v>2425</v>
      </c>
      <c r="F692" s="105">
        <v>147711527</v>
      </c>
      <c r="G692" s="76" t="s">
        <v>2426</v>
      </c>
      <c r="H692" s="19"/>
      <c r="I692" s="83"/>
      <c r="J692" s="83"/>
      <c r="K692" s="96"/>
      <c r="L692" s="97">
        <v>0</v>
      </c>
      <c r="M692" s="96"/>
      <c r="N692" s="97">
        <v>0</v>
      </c>
      <c r="O692" s="243"/>
    </row>
    <row r="693" spans="1:15" ht="13.2" customHeight="1" x14ac:dyDescent="0.25">
      <c r="A693" s="192" t="s">
        <v>5177</v>
      </c>
      <c r="B693" s="265" t="s">
        <v>2427</v>
      </c>
      <c r="C693" s="4" t="s">
        <v>2428</v>
      </c>
      <c r="D693" s="74" t="s">
        <v>2213</v>
      </c>
      <c r="E693" s="35" t="s">
        <v>2429</v>
      </c>
      <c r="F693" s="105">
        <v>1917326615</v>
      </c>
      <c r="G693" s="76" t="s">
        <v>2430</v>
      </c>
      <c r="H693" s="19"/>
      <c r="I693" s="83"/>
      <c r="J693" s="83"/>
      <c r="K693" s="96"/>
      <c r="L693" s="97">
        <v>0</v>
      </c>
      <c r="M693" s="96"/>
      <c r="N693" s="97">
        <v>0</v>
      </c>
      <c r="O693" s="243"/>
    </row>
    <row r="694" spans="1:15" ht="13.2" customHeight="1" x14ac:dyDescent="0.25">
      <c r="A694" s="193" t="s">
        <v>5177</v>
      </c>
      <c r="B694" s="113" t="s">
        <v>2546</v>
      </c>
      <c r="C694" s="113" t="s">
        <v>2547</v>
      </c>
      <c r="D694" s="113" t="s">
        <v>15</v>
      </c>
      <c r="E694" s="113" t="s">
        <v>2548</v>
      </c>
      <c r="F694" s="227">
        <v>400000000</v>
      </c>
      <c r="G694" s="113" t="s">
        <v>2549</v>
      </c>
      <c r="H694" s="228">
        <v>45398</v>
      </c>
      <c r="I694" s="228">
        <v>45657</v>
      </c>
      <c r="J694" s="229">
        <f>+K694/(F694+N694)</f>
        <v>0.19042677499999999</v>
      </c>
      <c r="K694" s="156">
        <v>76170710</v>
      </c>
      <c r="L694" s="156">
        <f>+(F694+N694)-K694</f>
        <v>323829290</v>
      </c>
      <c r="M694" s="113">
        <v>0</v>
      </c>
      <c r="N694" s="156">
        <v>0</v>
      </c>
      <c r="O694" s="179" t="s">
        <v>2329</v>
      </c>
    </row>
    <row r="695" spans="1:15" ht="13.2" customHeight="1" x14ac:dyDescent="0.25">
      <c r="A695" s="193" t="s">
        <v>5177</v>
      </c>
      <c r="B695" s="113" t="s">
        <v>2335</v>
      </c>
      <c r="C695" s="113" t="s">
        <v>2336</v>
      </c>
      <c r="D695" s="113" t="s">
        <v>15</v>
      </c>
      <c r="E695" s="113" t="s">
        <v>2337</v>
      </c>
      <c r="F695" s="227">
        <v>68972400</v>
      </c>
      <c r="G695" s="113" t="s">
        <v>2338</v>
      </c>
      <c r="H695" s="228">
        <v>45408</v>
      </c>
      <c r="I695" s="228">
        <v>45657</v>
      </c>
      <c r="J695" s="229">
        <f>+K695/(F695+N695)</f>
        <v>0.29353002070393375</v>
      </c>
      <c r="K695" s="156">
        <v>20245470</v>
      </c>
      <c r="L695" s="156">
        <f>+(F695+N695)-K695</f>
        <v>48726930</v>
      </c>
      <c r="M695" s="113">
        <v>0</v>
      </c>
      <c r="N695" s="156">
        <v>0</v>
      </c>
      <c r="O695" s="179" t="s">
        <v>2262</v>
      </c>
    </row>
    <row r="696" spans="1:15" ht="13.2" customHeight="1" x14ac:dyDescent="0.25">
      <c r="A696" s="193" t="s">
        <v>5177</v>
      </c>
      <c r="B696" s="113" t="s">
        <v>2550</v>
      </c>
      <c r="C696" s="113" t="s">
        <v>2390</v>
      </c>
      <c r="D696" s="113" t="s">
        <v>2551</v>
      </c>
      <c r="E696" s="113" t="s">
        <v>2391</v>
      </c>
      <c r="F696" s="227">
        <v>1497507097</v>
      </c>
      <c r="G696" s="113" t="s">
        <v>2392</v>
      </c>
      <c r="H696" s="228">
        <v>45421</v>
      </c>
      <c r="I696" s="228">
        <v>45657</v>
      </c>
      <c r="J696" s="229">
        <f>+K696/(F696+N696)</f>
        <v>0</v>
      </c>
      <c r="K696" s="156">
        <v>0</v>
      </c>
      <c r="L696" s="156">
        <f>+(F696+N696)-K696</f>
        <v>1497507097</v>
      </c>
      <c r="M696" s="113">
        <v>0</v>
      </c>
      <c r="N696" s="156">
        <v>0</v>
      </c>
      <c r="O696" s="179" t="s">
        <v>2552</v>
      </c>
    </row>
    <row r="697" spans="1:15" ht="13.2" customHeight="1" x14ac:dyDescent="0.25">
      <c r="A697" s="193" t="s">
        <v>5177</v>
      </c>
      <c r="B697" s="113" t="s">
        <v>2553</v>
      </c>
      <c r="C697" s="113" t="s">
        <v>2349</v>
      </c>
      <c r="D697" s="113" t="s">
        <v>2551</v>
      </c>
      <c r="E697" s="113" t="s">
        <v>2554</v>
      </c>
      <c r="F697" s="227">
        <v>250000000</v>
      </c>
      <c r="G697" s="113" t="s">
        <v>2351</v>
      </c>
      <c r="H697" s="228">
        <v>45411</v>
      </c>
      <c r="I697" s="230">
        <v>45456</v>
      </c>
      <c r="J697" s="229">
        <f>+K697/(F697+N697)</f>
        <v>1</v>
      </c>
      <c r="K697" s="156">
        <v>250000000</v>
      </c>
      <c r="L697" s="156">
        <f>+(F697+N697)-K697</f>
        <v>0</v>
      </c>
      <c r="M697" s="113">
        <v>0</v>
      </c>
      <c r="N697" s="156">
        <v>0</v>
      </c>
      <c r="O697" s="179" t="s">
        <v>2555</v>
      </c>
    </row>
    <row r="698" spans="1:15" ht="13.2" customHeight="1" x14ac:dyDescent="0.25">
      <c r="A698" s="193" t="s">
        <v>5177</v>
      </c>
      <c r="B698" s="113" t="s">
        <v>2556</v>
      </c>
      <c r="C698" s="113" t="s">
        <v>2380</v>
      </c>
      <c r="D698" s="113" t="s">
        <v>15</v>
      </c>
      <c r="E698" s="113" t="s">
        <v>2381</v>
      </c>
      <c r="F698" s="227">
        <v>124670277</v>
      </c>
      <c r="G698" s="113" t="s">
        <v>2557</v>
      </c>
      <c r="H698" s="228">
        <v>45435</v>
      </c>
      <c r="I698" s="228">
        <v>45657</v>
      </c>
      <c r="J698" s="229">
        <f>+K698/(F698+N698)</f>
        <v>9.2246510369107471E-2</v>
      </c>
      <c r="K698" s="156">
        <v>11500398</v>
      </c>
      <c r="L698" s="156">
        <f>+(F698+N698)-K698</f>
        <v>113169879</v>
      </c>
      <c r="M698" s="113">
        <v>0</v>
      </c>
      <c r="N698" s="156">
        <v>0</v>
      </c>
      <c r="O698" s="179" t="s">
        <v>2558</v>
      </c>
    </row>
    <row r="699" spans="1:15" ht="13.2" customHeight="1" x14ac:dyDescent="0.25">
      <c r="A699" s="193" t="s">
        <v>5177</v>
      </c>
      <c r="B699" s="113" t="s">
        <v>2559</v>
      </c>
      <c r="C699" s="113" t="s">
        <v>2424</v>
      </c>
      <c r="D699" s="113" t="s">
        <v>2551</v>
      </c>
      <c r="E699" s="113" t="s">
        <v>2425</v>
      </c>
      <c r="F699" s="227">
        <v>147711527</v>
      </c>
      <c r="G699" s="113" t="s">
        <v>2560</v>
      </c>
      <c r="H699" s="228">
        <v>45440</v>
      </c>
      <c r="I699" s="231">
        <v>45485</v>
      </c>
      <c r="J699" s="229">
        <f>+K699/(F699+N699)</f>
        <v>0</v>
      </c>
      <c r="K699" s="156">
        <v>0</v>
      </c>
      <c r="L699" s="156">
        <f>+(F699+N699)-K699</f>
        <v>147711527</v>
      </c>
      <c r="M699" s="113">
        <v>0</v>
      </c>
      <c r="N699" s="156">
        <v>0</v>
      </c>
      <c r="O699" s="179" t="s">
        <v>2398</v>
      </c>
    </row>
    <row r="700" spans="1:15" ht="13.2" customHeight="1" x14ac:dyDescent="0.25">
      <c r="A700" s="193" t="s">
        <v>5177</v>
      </c>
      <c r="B700" s="113" t="s">
        <v>2561</v>
      </c>
      <c r="C700" s="113" t="s">
        <v>2562</v>
      </c>
      <c r="D700" s="113" t="s">
        <v>15</v>
      </c>
      <c r="E700" s="113" t="s">
        <v>2563</v>
      </c>
      <c r="F700" s="227">
        <v>13651680</v>
      </c>
      <c r="G700" s="113" t="s">
        <v>2564</v>
      </c>
      <c r="H700" s="228">
        <v>45447</v>
      </c>
      <c r="I700" s="231">
        <v>45507</v>
      </c>
      <c r="J700" s="229">
        <f>+K700/(F700+N700)</f>
        <v>0</v>
      </c>
      <c r="K700" s="156">
        <v>0</v>
      </c>
      <c r="L700" s="156">
        <f>+(F700+N700)-K700</f>
        <v>13651680</v>
      </c>
      <c r="M700" s="113">
        <v>0</v>
      </c>
      <c r="N700" s="156">
        <v>0</v>
      </c>
      <c r="O700" s="179" t="s">
        <v>2565</v>
      </c>
    </row>
    <row r="701" spans="1:15" ht="13.2" customHeight="1" x14ac:dyDescent="0.25">
      <c r="A701" s="193" t="s">
        <v>5177</v>
      </c>
      <c r="B701" s="113" t="s">
        <v>2566</v>
      </c>
      <c r="C701" s="113" t="s">
        <v>2395</v>
      </c>
      <c r="D701" s="113" t="s">
        <v>2551</v>
      </c>
      <c r="E701" s="113" t="s">
        <v>2396</v>
      </c>
      <c r="F701" s="227">
        <v>821538158</v>
      </c>
      <c r="G701" s="113" t="s">
        <v>2397</v>
      </c>
      <c r="H701" s="228">
        <v>45455</v>
      </c>
      <c r="I701" s="231">
        <v>45515</v>
      </c>
      <c r="J701" s="229">
        <f>+K701/(F701+N701)</f>
        <v>0</v>
      </c>
      <c r="K701" s="156">
        <v>0</v>
      </c>
      <c r="L701" s="156">
        <f>+(F701+N701)-K701</f>
        <v>821538158</v>
      </c>
      <c r="M701" s="113">
        <v>0</v>
      </c>
      <c r="N701" s="156">
        <v>0</v>
      </c>
      <c r="O701" s="179" t="s">
        <v>2398</v>
      </c>
    </row>
    <row r="702" spans="1:15" ht="13.2" customHeight="1" x14ac:dyDescent="0.25">
      <c r="A702" s="193" t="s">
        <v>5177</v>
      </c>
      <c r="B702" s="113" t="s">
        <v>2567</v>
      </c>
      <c r="C702" s="113" t="s">
        <v>2410</v>
      </c>
      <c r="D702" s="113" t="s">
        <v>2551</v>
      </c>
      <c r="E702" s="113" t="s">
        <v>2411</v>
      </c>
      <c r="F702" s="227">
        <v>209776471</v>
      </c>
      <c r="G702" s="113" t="s">
        <v>2568</v>
      </c>
      <c r="H702" s="228">
        <v>45457</v>
      </c>
      <c r="I702" s="231">
        <v>45502</v>
      </c>
      <c r="J702" s="229">
        <f>+K702/(F702+N702)</f>
        <v>0</v>
      </c>
      <c r="K702" s="244">
        <v>0</v>
      </c>
      <c r="L702" s="156">
        <f>+(F702+N702)-K702</f>
        <v>209776471</v>
      </c>
      <c r="M702" s="113">
        <v>0</v>
      </c>
      <c r="N702" s="156">
        <v>0</v>
      </c>
      <c r="O702" s="179" t="s">
        <v>2398</v>
      </c>
    </row>
    <row r="703" spans="1:15" ht="13.2" customHeight="1" x14ac:dyDescent="0.25">
      <c r="A703" s="193" t="s">
        <v>5177</v>
      </c>
      <c r="B703" s="113" t="s">
        <v>2569</v>
      </c>
      <c r="C703" s="113" t="s">
        <v>2428</v>
      </c>
      <c r="D703" s="113" t="s">
        <v>15</v>
      </c>
      <c r="E703" s="113" t="s">
        <v>2570</v>
      </c>
      <c r="F703" s="227">
        <v>1917326615</v>
      </c>
      <c r="G703" s="113" t="s">
        <v>2571</v>
      </c>
      <c r="H703" s="228">
        <v>45463</v>
      </c>
      <c r="I703" s="228">
        <v>45657</v>
      </c>
      <c r="J703" s="229">
        <f>+K703/(F703+N703)</f>
        <v>0</v>
      </c>
      <c r="K703" s="156">
        <v>0</v>
      </c>
      <c r="L703" s="156">
        <f>+(F703+N703)-K703</f>
        <v>1917326615</v>
      </c>
      <c r="M703" s="113">
        <v>0</v>
      </c>
      <c r="N703" s="156">
        <v>0</v>
      </c>
      <c r="O703" s="179" t="s">
        <v>2398</v>
      </c>
    </row>
    <row r="704" spans="1:15" ht="13.2" customHeight="1" x14ac:dyDescent="0.25">
      <c r="A704" s="193" t="s">
        <v>5177</v>
      </c>
      <c r="B704" s="113" t="s">
        <v>2572</v>
      </c>
      <c r="C704" s="113" t="s">
        <v>2573</v>
      </c>
      <c r="D704" s="113" t="s">
        <v>15</v>
      </c>
      <c r="E704" s="113" t="s">
        <v>2574</v>
      </c>
      <c r="F704" s="232">
        <v>38400000</v>
      </c>
      <c r="G704" s="113" t="s">
        <v>2575</v>
      </c>
      <c r="H704" s="233">
        <v>45321</v>
      </c>
      <c r="I704" s="234">
        <v>45473</v>
      </c>
      <c r="J704" s="229">
        <f>+K704/(F704+N704)</f>
        <v>0.66666666666666663</v>
      </c>
      <c r="K704" s="156">
        <v>38400000</v>
      </c>
      <c r="L704" s="156">
        <f>+(F704+N704)-K704</f>
        <v>19200000</v>
      </c>
      <c r="M704" s="113">
        <v>1</v>
      </c>
      <c r="N704" s="156">
        <v>19200000</v>
      </c>
      <c r="O704" s="179" t="s">
        <v>2576</v>
      </c>
    </row>
    <row r="705" spans="1:15" ht="13.2" customHeight="1" x14ac:dyDescent="0.25">
      <c r="A705" s="193" t="s">
        <v>5177</v>
      </c>
      <c r="B705" s="113" t="s">
        <v>2577</v>
      </c>
      <c r="C705" s="113" t="s">
        <v>2578</v>
      </c>
      <c r="D705" s="113" t="s">
        <v>15</v>
      </c>
      <c r="E705" s="113" t="s">
        <v>2579</v>
      </c>
      <c r="F705" s="235">
        <v>40352400</v>
      </c>
      <c r="G705" s="113" t="s">
        <v>2580</v>
      </c>
      <c r="H705" s="233">
        <v>45321</v>
      </c>
      <c r="I705" s="234">
        <v>45488</v>
      </c>
      <c r="J705" s="229">
        <f>+K705/(F705+N705)</f>
        <v>1</v>
      </c>
      <c r="K705" s="156">
        <v>40352400</v>
      </c>
      <c r="L705" s="156">
        <f>+(F705+N705)-K705</f>
        <v>0</v>
      </c>
      <c r="M705" s="113">
        <v>0</v>
      </c>
      <c r="N705" s="156">
        <v>0</v>
      </c>
      <c r="O705" s="179" t="s">
        <v>2581</v>
      </c>
    </row>
    <row r="706" spans="1:15" ht="13.2" customHeight="1" x14ac:dyDescent="0.25">
      <c r="A706" s="193" t="s">
        <v>5177</v>
      </c>
      <c r="B706" s="113" t="s">
        <v>2582</v>
      </c>
      <c r="C706" s="113" t="s">
        <v>2583</v>
      </c>
      <c r="D706" s="113" t="s">
        <v>15</v>
      </c>
      <c r="E706" s="113" t="s">
        <v>2584</v>
      </c>
      <c r="F706" s="232">
        <v>12532800</v>
      </c>
      <c r="G706" s="113" t="s">
        <v>2585</v>
      </c>
      <c r="H706" s="233">
        <v>45321</v>
      </c>
      <c r="I706" s="234">
        <v>45397</v>
      </c>
      <c r="J706" s="229">
        <f>+K706/(F706+N706)</f>
        <v>0.5</v>
      </c>
      <c r="K706" s="156">
        <v>12532800</v>
      </c>
      <c r="L706" s="156">
        <f>+(F706+N706)-K706</f>
        <v>12532800</v>
      </c>
      <c r="M706" s="113">
        <v>1</v>
      </c>
      <c r="N706" s="156">
        <v>12532800</v>
      </c>
      <c r="O706" s="179" t="s">
        <v>2576</v>
      </c>
    </row>
    <row r="707" spans="1:15" ht="13.2" customHeight="1" x14ac:dyDescent="0.25">
      <c r="A707" s="193" t="s">
        <v>5177</v>
      </c>
      <c r="B707" s="113" t="s">
        <v>2586</v>
      </c>
      <c r="C707" s="113" t="s">
        <v>2587</v>
      </c>
      <c r="D707" s="113" t="s">
        <v>15</v>
      </c>
      <c r="E707" s="113" t="s">
        <v>2588</v>
      </c>
      <c r="F707" s="235">
        <v>20176200</v>
      </c>
      <c r="G707" s="113" t="s">
        <v>2589</v>
      </c>
      <c r="H707" s="233">
        <v>45321</v>
      </c>
      <c r="I707" s="234">
        <v>45397</v>
      </c>
      <c r="J707" s="229">
        <f>+K707/(F707+N707)</f>
        <v>0.49999504371443865</v>
      </c>
      <c r="K707" s="156">
        <v>20176200</v>
      </c>
      <c r="L707" s="156">
        <f>+(F707+N707)-K707</f>
        <v>20176600</v>
      </c>
      <c r="M707" s="113">
        <v>1</v>
      </c>
      <c r="N707" s="244">
        <v>20176600</v>
      </c>
      <c r="O707" s="179" t="s">
        <v>2581</v>
      </c>
    </row>
    <row r="708" spans="1:15" ht="13.2" customHeight="1" x14ac:dyDescent="0.25">
      <c r="A708" s="193" t="s">
        <v>5177</v>
      </c>
      <c r="B708" s="113" t="s">
        <v>2590</v>
      </c>
      <c r="C708" s="113" t="s">
        <v>2591</v>
      </c>
      <c r="D708" s="113" t="s">
        <v>15</v>
      </c>
      <c r="E708" s="113" t="s">
        <v>2592</v>
      </c>
      <c r="F708" s="232">
        <v>20280000</v>
      </c>
      <c r="G708" s="113" t="s">
        <v>2593</v>
      </c>
      <c r="H708" s="233">
        <v>45321</v>
      </c>
      <c r="I708" s="234">
        <v>45382</v>
      </c>
      <c r="J708" s="229">
        <f>+K708/(F708+N708)</f>
        <v>0.33333333333333331</v>
      </c>
      <c r="K708" s="156">
        <v>20280000</v>
      </c>
      <c r="L708" s="156">
        <f>+(F708+N708)-K708</f>
        <v>40560000</v>
      </c>
      <c r="M708" s="113">
        <v>2</v>
      </c>
      <c r="N708" s="156">
        <v>40560000</v>
      </c>
      <c r="O708" s="179" t="s">
        <v>2576</v>
      </c>
    </row>
    <row r="709" spans="1:15" ht="13.2" customHeight="1" x14ac:dyDescent="0.25">
      <c r="A709" s="193" t="s">
        <v>5177</v>
      </c>
      <c r="B709" s="113" t="s">
        <v>2594</v>
      </c>
      <c r="C709" s="113" t="s">
        <v>2595</v>
      </c>
      <c r="D709" s="113" t="s">
        <v>15</v>
      </c>
      <c r="E709" s="113" t="s">
        <v>2596</v>
      </c>
      <c r="F709" s="235">
        <v>23553600</v>
      </c>
      <c r="G709" s="113" t="s">
        <v>2597</v>
      </c>
      <c r="H709" s="233">
        <v>45321</v>
      </c>
      <c r="I709" s="234">
        <v>45488</v>
      </c>
      <c r="J709" s="229">
        <f>+K709/(F709+N709)</f>
        <v>1</v>
      </c>
      <c r="K709" s="156">
        <v>23553600</v>
      </c>
      <c r="L709" s="156">
        <f>+(F709+N709)-K709</f>
        <v>0</v>
      </c>
      <c r="M709" s="113">
        <v>0</v>
      </c>
      <c r="N709" s="156">
        <v>0</v>
      </c>
      <c r="O709" s="179" t="s">
        <v>2581</v>
      </c>
    </row>
    <row r="710" spans="1:15" ht="13.2" customHeight="1" x14ac:dyDescent="0.25">
      <c r="A710" s="193" t="s">
        <v>5177</v>
      </c>
      <c r="B710" s="113" t="s">
        <v>2598</v>
      </c>
      <c r="C710" s="113" t="s">
        <v>2599</v>
      </c>
      <c r="D710" s="113" t="s">
        <v>15</v>
      </c>
      <c r="E710" s="113" t="s">
        <v>2600</v>
      </c>
      <c r="F710" s="232">
        <v>13641600</v>
      </c>
      <c r="G710" s="113" t="s">
        <v>2601</v>
      </c>
      <c r="H710" s="233">
        <v>45327</v>
      </c>
      <c r="I710" s="234">
        <v>45412</v>
      </c>
      <c r="J710" s="229">
        <f>+K710/(F710+N710)</f>
        <v>1</v>
      </c>
      <c r="K710" s="156">
        <v>13641600</v>
      </c>
      <c r="L710" s="156">
        <f>+(F710+N710)-K710</f>
        <v>0</v>
      </c>
      <c r="M710" s="113">
        <v>0</v>
      </c>
      <c r="N710" s="156">
        <v>0</v>
      </c>
      <c r="O710" s="179" t="s">
        <v>2602</v>
      </c>
    </row>
    <row r="711" spans="1:15" ht="13.2" customHeight="1" x14ac:dyDescent="0.25">
      <c r="A711" s="193" t="s">
        <v>5177</v>
      </c>
      <c r="B711" s="113" t="s">
        <v>2603</v>
      </c>
      <c r="C711" s="113" t="s">
        <v>2604</v>
      </c>
      <c r="D711" s="113" t="s">
        <v>15</v>
      </c>
      <c r="E711" s="113" t="s">
        <v>2605</v>
      </c>
      <c r="F711" s="232">
        <v>16117840</v>
      </c>
      <c r="G711" s="113" t="s">
        <v>2606</v>
      </c>
      <c r="H711" s="233">
        <v>45321</v>
      </c>
      <c r="I711" s="234">
        <v>45397</v>
      </c>
      <c r="J711" s="229">
        <f>+K711/(F711+N711)</f>
        <v>0.45310570809784795</v>
      </c>
      <c r="K711" s="156">
        <v>16117840</v>
      </c>
      <c r="L711" s="156">
        <f>+(F711+N711)-K711</f>
        <v>19454080</v>
      </c>
      <c r="M711" s="113">
        <v>2</v>
      </c>
      <c r="N711" s="156">
        <v>19454080</v>
      </c>
      <c r="O711" s="179" t="s">
        <v>2602</v>
      </c>
    </row>
    <row r="712" spans="1:15" ht="13.2" customHeight="1" x14ac:dyDescent="0.25">
      <c r="A712" s="193" t="s">
        <v>5177</v>
      </c>
      <c r="B712" s="113" t="s">
        <v>2607</v>
      </c>
      <c r="C712" s="113" t="s">
        <v>2608</v>
      </c>
      <c r="D712" s="113" t="s">
        <v>15</v>
      </c>
      <c r="E712" s="113" t="s">
        <v>2609</v>
      </c>
      <c r="F712" s="235">
        <v>42323680</v>
      </c>
      <c r="G712" s="113" t="s">
        <v>2610</v>
      </c>
      <c r="H712" s="233">
        <v>45321</v>
      </c>
      <c r="I712" s="234">
        <v>45657</v>
      </c>
      <c r="J712" s="229">
        <f>+K712/(F712+N712)</f>
        <v>1</v>
      </c>
      <c r="K712" s="156">
        <v>42323680</v>
      </c>
      <c r="L712" s="156">
        <f>+(F712+N712)-K712</f>
        <v>0</v>
      </c>
      <c r="M712" s="113">
        <v>0</v>
      </c>
      <c r="N712" s="156">
        <v>0</v>
      </c>
      <c r="O712" s="179" t="s">
        <v>2581</v>
      </c>
    </row>
    <row r="713" spans="1:15" ht="13.2" customHeight="1" x14ac:dyDescent="0.25">
      <c r="A713" s="193" t="s">
        <v>5177</v>
      </c>
      <c r="B713" s="113" t="s">
        <v>2611</v>
      </c>
      <c r="C713" s="113" t="s">
        <v>2612</v>
      </c>
      <c r="D713" s="113" t="s">
        <v>15</v>
      </c>
      <c r="E713" s="113" t="s">
        <v>2613</v>
      </c>
      <c r="F713" s="232">
        <v>11040960</v>
      </c>
      <c r="G713" s="113" t="s">
        <v>2614</v>
      </c>
      <c r="H713" s="233">
        <v>45321</v>
      </c>
      <c r="I713" s="234">
        <v>45382</v>
      </c>
      <c r="J713" s="229">
        <f>+K713/(F713+N713)</f>
        <v>0.5</v>
      </c>
      <c r="K713" s="156">
        <v>11040960</v>
      </c>
      <c r="L713" s="156">
        <f>+(F713+N713)-K713</f>
        <v>11040960</v>
      </c>
      <c r="M713" s="113">
        <v>1</v>
      </c>
      <c r="N713" s="156">
        <v>11040960</v>
      </c>
      <c r="O713" s="179" t="s">
        <v>2576</v>
      </c>
    </row>
    <row r="714" spans="1:15" ht="13.2" customHeight="1" x14ac:dyDescent="0.25">
      <c r="A714" s="193" t="s">
        <v>5177</v>
      </c>
      <c r="B714" s="113" t="s">
        <v>2615</v>
      </c>
      <c r="C714" s="113" t="s">
        <v>2616</v>
      </c>
      <c r="D714" s="113" t="s">
        <v>15</v>
      </c>
      <c r="E714" s="113" t="s">
        <v>2617</v>
      </c>
      <c r="F714" s="235">
        <v>40352400</v>
      </c>
      <c r="G714" s="113" t="s">
        <v>2618</v>
      </c>
      <c r="H714" s="233">
        <v>45321</v>
      </c>
      <c r="I714" s="234">
        <v>45488</v>
      </c>
      <c r="J714" s="229">
        <f>+K714/(F714+N714)</f>
        <v>1</v>
      </c>
      <c r="K714" s="156">
        <v>40352400</v>
      </c>
      <c r="L714" s="156">
        <f>+(F714+N714)-K714</f>
        <v>0</v>
      </c>
      <c r="M714" s="113">
        <v>0</v>
      </c>
      <c r="N714" s="156">
        <v>0</v>
      </c>
      <c r="O714" s="179" t="s">
        <v>2581</v>
      </c>
    </row>
    <row r="715" spans="1:15" ht="13.2" customHeight="1" x14ac:dyDescent="0.25">
      <c r="A715" s="193" t="s">
        <v>5177</v>
      </c>
      <c r="B715" s="113" t="s">
        <v>2619</v>
      </c>
      <c r="C715" s="113" t="s">
        <v>2620</v>
      </c>
      <c r="D715" s="113" t="s">
        <v>15</v>
      </c>
      <c r="E715" s="113" t="s">
        <v>2621</v>
      </c>
      <c r="F715" s="232">
        <v>12532800</v>
      </c>
      <c r="G715" s="113" t="s">
        <v>2622</v>
      </c>
      <c r="H715" s="233">
        <v>45321</v>
      </c>
      <c r="I715" s="234">
        <v>45397</v>
      </c>
      <c r="J715" s="229">
        <f>+K715/(F715+N715)</f>
        <v>1</v>
      </c>
      <c r="K715" s="156">
        <v>12532800</v>
      </c>
      <c r="L715" s="156">
        <f>+(F715+N715)-K715</f>
        <v>0</v>
      </c>
      <c r="M715" s="113">
        <v>0</v>
      </c>
      <c r="N715" s="156">
        <v>0</v>
      </c>
      <c r="O715" s="179" t="s">
        <v>2398</v>
      </c>
    </row>
    <row r="716" spans="1:15" ht="13.2" customHeight="1" x14ac:dyDescent="0.25">
      <c r="A716" s="193" t="s">
        <v>5177</v>
      </c>
      <c r="B716" s="113" t="s">
        <v>2623</v>
      </c>
      <c r="C716" s="113" t="s">
        <v>2624</v>
      </c>
      <c r="D716" s="113" t="s">
        <v>15</v>
      </c>
      <c r="E716" s="113" t="s">
        <v>2625</v>
      </c>
      <c r="F716" s="232">
        <v>11776800</v>
      </c>
      <c r="G716" s="113" t="s">
        <v>2626</v>
      </c>
      <c r="H716" s="233">
        <v>45321</v>
      </c>
      <c r="I716" s="234">
        <v>45397</v>
      </c>
      <c r="J716" s="229">
        <f>+K716/(F716+N716)</f>
        <v>0.5</v>
      </c>
      <c r="K716" s="156">
        <v>11776800</v>
      </c>
      <c r="L716" s="156">
        <f>+(F716+N716)-K716</f>
        <v>11776800</v>
      </c>
      <c r="M716" s="113">
        <v>1</v>
      </c>
      <c r="N716" s="156">
        <v>11776800</v>
      </c>
      <c r="O716" s="179" t="s">
        <v>2398</v>
      </c>
    </row>
    <row r="717" spans="1:15" ht="13.2" customHeight="1" x14ac:dyDescent="0.25">
      <c r="A717" s="193" t="s">
        <v>5177</v>
      </c>
      <c r="B717" s="113" t="s">
        <v>2627</v>
      </c>
      <c r="C717" s="113" t="s">
        <v>2628</v>
      </c>
      <c r="D717" s="113" t="s">
        <v>15</v>
      </c>
      <c r="E717" s="113" t="s">
        <v>2629</v>
      </c>
      <c r="F717" s="232">
        <v>36000000</v>
      </c>
      <c r="G717" s="113" t="s">
        <v>2630</v>
      </c>
      <c r="H717" s="233">
        <v>45321</v>
      </c>
      <c r="I717" s="234">
        <v>45488</v>
      </c>
      <c r="J717" s="229">
        <f>+K717/(F717+N717)</f>
        <v>1</v>
      </c>
      <c r="K717" s="156">
        <v>36000000</v>
      </c>
      <c r="L717" s="156">
        <f>+(F717+N717)-K717</f>
        <v>0</v>
      </c>
      <c r="M717" s="113">
        <v>0</v>
      </c>
      <c r="N717" s="156">
        <v>0</v>
      </c>
      <c r="O717" s="179" t="s">
        <v>2398</v>
      </c>
    </row>
    <row r="718" spans="1:15" ht="13.2" customHeight="1" x14ac:dyDescent="0.25">
      <c r="A718" s="193" t="s">
        <v>5177</v>
      </c>
      <c r="B718" s="113" t="s">
        <v>2631</v>
      </c>
      <c r="C718" s="113" t="s">
        <v>2632</v>
      </c>
      <c r="D718" s="113" t="s">
        <v>15</v>
      </c>
      <c r="E718" s="113" t="s">
        <v>2633</v>
      </c>
      <c r="F718" s="232">
        <v>20176200</v>
      </c>
      <c r="G718" s="113" t="s">
        <v>2634</v>
      </c>
      <c r="H718" s="233">
        <v>45321</v>
      </c>
      <c r="I718" s="234">
        <v>45382</v>
      </c>
      <c r="J718" s="229">
        <f>+K718/(F718+N718)</f>
        <v>0.29132698588718409</v>
      </c>
      <c r="K718" s="156">
        <v>20176200</v>
      </c>
      <c r="L718" s="156">
        <f>+(F718+N718)-K718</f>
        <v>49080000</v>
      </c>
      <c r="M718" s="113">
        <v>2</v>
      </c>
      <c r="N718" s="156">
        <v>49080000</v>
      </c>
      <c r="O718" s="179" t="s">
        <v>2576</v>
      </c>
    </row>
    <row r="719" spans="1:15" ht="13.2" customHeight="1" x14ac:dyDescent="0.25">
      <c r="A719" s="193" t="s">
        <v>5177</v>
      </c>
      <c r="B719" s="113" t="s">
        <v>2635</v>
      </c>
      <c r="C719" s="113" t="s">
        <v>2636</v>
      </c>
      <c r="D719" s="113" t="s">
        <v>15</v>
      </c>
      <c r="E719" s="113" t="s">
        <v>2637</v>
      </c>
      <c r="F719" s="232">
        <v>23553600</v>
      </c>
      <c r="G719" s="113" t="s">
        <v>2638</v>
      </c>
      <c r="H719" s="233">
        <v>45321</v>
      </c>
      <c r="I719" s="234">
        <v>45473</v>
      </c>
      <c r="J719" s="229">
        <f>+K719/(F719+N719)</f>
        <v>0.66666666666666663</v>
      </c>
      <c r="K719" s="156">
        <v>23553600</v>
      </c>
      <c r="L719" s="156">
        <f>+(F719+N719)-K719</f>
        <v>11776800</v>
      </c>
      <c r="M719" s="113">
        <v>1</v>
      </c>
      <c r="N719" s="156">
        <v>11776800</v>
      </c>
      <c r="O719" s="179" t="s">
        <v>2581</v>
      </c>
    </row>
    <row r="720" spans="1:15" ht="13.2" customHeight="1" x14ac:dyDescent="0.25">
      <c r="A720" s="193" t="s">
        <v>5177</v>
      </c>
      <c r="B720" s="113" t="s">
        <v>2639</v>
      </c>
      <c r="C720" s="113" t="s">
        <v>2640</v>
      </c>
      <c r="D720" s="113" t="s">
        <v>15</v>
      </c>
      <c r="E720" s="113" t="s">
        <v>2641</v>
      </c>
      <c r="F720" s="232">
        <v>13641600</v>
      </c>
      <c r="G720" s="113" t="s">
        <v>2642</v>
      </c>
      <c r="H720" s="233">
        <v>45323</v>
      </c>
      <c r="I720" s="234">
        <v>45412</v>
      </c>
      <c r="J720" s="229">
        <f>+K720/(F720+N720)</f>
        <v>0.375</v>
      </c>
      <c r="K720" s="156">
        <v>13641600</v>
      </c>
      <c r="L720" s="156">
        <f>+(F720+N720)-K720</f>
        <v>22736000</v>
      </c>
      <c r="M720" s="113">
        <v>2</v>
      </c>
      <c r="N720" s="156">
        <v>22736000</v>
      </c>
      <c r="O720" s="179" t="s">
        <v>2602</v>
      </c>
    </row>
    <row r="721" spans="1:15" ht="13.2" customHeight="1" x14ac:dyDescent="0.25">
      <c r="A721" s="193" t="s">
        <v>5177</v>
      </c>
      <c r="B721" s="113" t="s">
        <v>2643</v>
      </c>
      <c r="C721" s="113" t="s">
        <v>2644</v>
      </c>
      <c r="D721" s="113" t="s">
        <v>15</v>
      </c>
      <c r="E721" s="113" t="s">
        <v>2645</v>
      </c>
      <c r="F721" s="232">
        <v>6600000</v>
      </c>
      <c r="G721" s="113" t="s">
        <v>2646</v>
      </c>
      <c r="H721" s="233">
        <v>45321</v>
      </c>
      <c r="I721" s="234">
        <v>45397</v>
      </c>
      <c r="J721" s="229">
        <f>+K721/(F721+N721)</f>
        <v>0.5</v>
      </c>
      <c r="K721" s="156">
        <v>6600000</v>
      </c>
      <c r="L721" s="156">
        <f>+(F721+N721)-K721</f>
        <v>6600000</v>
      </c>
      <c r="M721" s="113">
        <v>1</v>
      </c>
      <c r="N721" s="156">
        <v>6600000</v>
      </c>
      <c r="O721" s="179" t="s">
        <v>2647</v>
      </c>
    </row>
    <row r="722" spans="1:15" ht="13.2" customHeight="1" x14ac:dyDescent="0.25">
      <c r="A722" s="193" t="s">
        <v>5177</v>
      </c>
      <c r="B722" s="113" t="s">
        <v>2648</v>
      </c>
      <c r="C722" s="113" t="s">
        <v>2649</v>
      </c>
      <c r="D722" s="113" t="s">
        <v>15</v>
      </c>
      <c r="E722" s="113" t="s">
        <v>2650</v>
      </c>
      <c r="F722" s="232">
        <v>94078050</v>
      </c>
      <c r="G722" s="113" t="s">
        <v>2651</v>
      </c>
      <c r="H722" s="233">
        <v>45321</v>
      </c>
      <c r="I722" s="234">
        <v>45657</v>
      </c>
      <c r="J722" s="229">
        <f>+K722/(F722+N722)</f>
        <v>1</v>
      </c>
      <c r="K722" s="156">
        <v>94078050</v>
      </c>
      <c r="L722" s="156">
        <f>+(F722+N722)-K722</f>
        <v>0</v>
      </c>
      <c r="M722" s="113">
        <v>0</v>
      </c>
      <c r="N722" s="156">
        <v>0</v>
      </c>
      <c r="O722" s="179" t="s">
        <v>2647</v>
      </c>
    </row>
    <row r="723" spans="1:15" ht="13.2" customHeight="1" x14ac:dyDescent="0.25">
      <c r="A723" s="193" t="s">
        <v>5177</v>
      </c>
      <c r="B723" s="113" t="s">
        <v>2631</v>
      </c>
      <c r="C723" s="113" t="s">
        <v>2652</v>
      </c>
      <c r="D723" s="113" t="s">
        <v>15</v>
      </c>
      <c r="E723" s="113" t="s">
        <v>2653</v>
      </c>
      <c r="F723" s="232">
        <v>18810000</v>
      </c>
      <c r="G723" s="113" t="s">
        <v>2654</v>
      </c>
      <c r="H723" s="233">
        <v>45321</v>
      </c>
      <c r="I723" s="234">
        <v>45382</v>
      </c>
      <c r="J723" s="229">
        <f>+K723/(F723+N723)</f>
        <v>0.33333333333333331</v>
      </c>
      <c r="K723" s="156">
        <v>18810000</v>
      </c>
      <c r="L723" s="156">
        <f>+(F723+N723)-K723</f>
        <v>37620000</v>
      </c>
      <c r="M723" s="113">
        <v>2</v>
      </c>
      <c r="N723" s="156">
        <v>37620000</v>
      </c>
      <c r="O723" s="179" t="s">
        <v>2576</v>
      </c>
    </row>
    <row r="724" spans="1:15" ht="13.2" customHeight="1" x14ac:dyDescent="0.25">
      <c r="A724" s="193" t="s">
        <v>5177</v>
      </c>
      <c r="B724" s="113" t="s">
        <v>2631</v>
      </c>
      <c r="C724" s="113" t="s">
        <v>2655</v>
      </c>
      <c r="D724" s="113" t="s">
        <v>15</v>
      </c>
      <c r="E724" s="113" t="s">
        <v>2656</v>
      </c>
      <c r="F724" s="232">
        <v>16282560</v>
      </c>
      <c r="G724" s="113" t="s">
        <v>2657</v>
      </c>
      <c r="H724" s="233">
        <v>45321</v>
      </c>
      <c r="I724" s="234">
        <v>45382</v>
      </c>
      <c r="J724" s="229">
        <f>+K724/(F724+N724)</f>
        <v>0.33333333333333331</v>
      </c>
      <c r="K724" s="156">
        <v>16282560</v>
      </c>
      <c r="L724" s="156">
        <f>+(F724+N724)-K724</f>
        <v>32565120</v>
      </c>
      <c r="M724" s="113">
        <v>2</v>
      </c>
      <c r="N724" s="156">
        <v>32565120</v>
      </c>
      <c r="O724" s="179" t="s">
        <v>2576</v>
      </c>
    </row>
    <row r="725" spans="1:15" ht="13.2" customHeight="1" x14ac:dyDescent="0.25">
      <c r="A725" s="193" t="s">
        <v>5177</v>
      </c>
      <c r="B725" s="113" t="s">
        <v>2631</v>
      </c>
      <c r="C725" s="113" t="s">
        <v>2658</v>
      </c>
      <c r="D725" s="113" t="s">
        <v>15</v>
      </c>
      <c r="E725" s="113" t="s">
        <v>2659</v>
      </c>
      <c r="F725" s="232">
        <v>14700000</v>
      </c>
      <c r="G725" s="113" t="s">
        <v>2660</v>
      </c>
      <c r="H725" s="233">
        <v>45321</v>
      </c>
      <c r="I725" s="234">
        <v>45382</v>
      </c>
      <c r="J725" s="229">
        <f>+K725/(F725+N725)</f>
        <v>0.3141025641025641</v>
      </c>
      <c r="K725" s="156">
        <v>14700000</v>
      </c>
      <c r="L725" s="156">
        <f>+(F725+N725)-K725</f>
        <v>32100000</v>
      </c>
      <c r="M725" s="113">
        <v>2</v>
      </c>
      <c r="N725" s="156">
        <v>32100000</v>
      </c>
      <c r="O725" s="179" t="s">
        <v>2576</v>
      </c>
    </row>
    <row r="726" spans="1:15" ht="13.2" customHeight="1" x14ac:dyDescent="0.25">
      <c r="A726" s="193" t="s">
        <v>5177</v>
      </c>
      <c r="B726" s="113" t="s">
        <v>2661</v>
      </c>
      <c r="C726" s="113" t="s">
        <v>2662</v>
      </c>
      <c r="D726" s="113" t="s">
        <v>15</v>
      </c>
      <c r="E726" s="113" t="s">
        <v>2663</v>
      </c>
      <c r="F726" s="232">
        <v>31800000</v>
      </c>
      <c r="G726" s="113" t="s">
        <v>2664</v>
      </c>
      <c r="H726" s="233">
        <v>45321</v>
      </c>
      <c r="I726" s="234">
        <v>45473</v>
      </c>
      <c r="J726" s="229">
        <f>+K726/(F726+N726)</f>
        <v>0.66666666666666663</v>
      </c>
      <c r="K726" s="156">
        <v>31800000</v>
      </c>
      <c r="L726" s="156">
        <f>+(F726+N726)-K726</f>
        <v>15900000</v>
      </c>
      <c r="M726" s="113">
        <v>1</v>
      </c>
      <c r="N726" s="156">
        <v>15900000</v>
      </c>
      <c r="O726" s="179" t="s">
        <v>2576</v>
      </c>
    </row>
    <row r="727" spans="1:15" ht="13.2" customHeight="1" x14ac:dyDescent="0.25">
      <c r="A727" s="193" t="s">
        <v>5177</v>
      </c>
      <c r="B727" s="113" t="s">
        <v>2661</v>
      </c>
      <c r="C727" s="113" t="s">
        <v>2665</v>
      </c>
      <c r="D727" s="113" t="s">
        <v>15</v>
      </c>
      <c r="E727" s="113" t="s">
        <v>2666</v>
      </c>
      <c r="F727" s="232">
        <v>11776800</v>
      </c>
      <c r="G727" s="113" t="s">
        <v>2667</v>
      </c>
      <c r="H727" s="233">
        <v>45321</v>
      </c>
      <c r="I727" s="234">
        <v>45382</v>
      </c>
      <c r="J727" s="229">
        <f>+K727/(F727+N727)</f>
        <v>0.33333333333333331</v>
      </c>
      <c r="K727" s="156">
        <v>11776800</v>
      </c>
      <c r="L727" s="156">
        <f>+(F727+N727)-K727</f>
        <v>23553600</v>
      </c>
      <c r="M727" s="113">
        <v>2</v>
      </c>
      <c r="N727" s="156">
        <v>23553600</v>
      </c>
      <c r="O727" s="179" t="s">
        <v>2576</v>
      </c>
    </row>
    <row r="728" spans="1:15" ht="13.2" customHeight="1" x14ac:dyDescent="0.25">
      <c r="A728" s="193" t="s">
        <v>5177</v>
      </c>
      <c r="B728" s="113" t="s">
        <v>2668</v>
      </c>
      <c r="C728" s="113" t="s">
        <v>2669</v>
      </c>
      <c r="D728" s="113" t="s">
        <v>15</v>
      </c>
      <c r="E728" s="113" t="s">
        <v>2670</v>
      </c>
      <c r="F728" s="235">
        <v>94078050</v>
      </c>
      <c r="G728" s="113" t="s">
        <v>2671</v>
      </c>
      <c r="H728" s="233">
        <v>45321</v>
      </c>
      <c r="I728" s="234">
        <v>45657</v>
      </c>
      <c r="J728" s="229">
        <f>+K728/(F728+N728)</f>
        <v>1</v>
      </c>
      <c r="K728" s="156">
        <v>94078050</v>
      </c>
      <c r="L728" s="156">
        <f>+(F728+N728)-K728</f>
        <v>0</v>
      </c>
      <c r="M728" s="113">
        <v>0</v>
      </c>
      <c r="N728" s="156">
        <v>0</v>
      </c>
      <c r="O728" s="179" t="s">
        <v>2602</v>
      </c>
    </row>
    <row r="729" spans="1:15" ht="13.2" customHeight="1" x14ac:dyDescent="0.25">
      <c r="A729" s="193" t="s">
        <v>5177</v>
      </c>
      <c r="B729" s="113" t="s">
        <v>2672</v>
      </c>
      <c r="C729" s="113" t="s">
        <v>2673</v>
      </c>
      <c r="D729" s="113" t="s">
        <v>15</v>
      </c>
      <c r="E729" s="113" t="s">
        <v>2674</v>
      </c>
      <c r="F729" s="232">
        <v>94078050</v>
      </c>
      <c r="G729" s="113" t="s">
        <v>2675</v>
      </c>
      <c r="H729" s="233">
        <v>45321</v>
      </c>
      <c r="I729" s="234">
        <v>45657</v>
      </c>
      <c r="J729" s="229">
        <f>+K729/(F729+N729)</f>
        <v>1</v>
      </c>
      <c r="K729" s="156">
        <v>94078050</v>
      </c>
      <c r="L729" s="156">
        <f>+(F729+N729)-K729</f>
        <v>0</v>
      </c>
      <c r="M729" s="113">
        <v>0</v>
      </c>
      <c r="N729" s="156">
        <v>0</v>
      </c>
      <c r="O729" s="179" t="s">
        <v>2581</v>
      </c>
    </row>
    <row r="730" spans="1:15" ht="13.2" customHeight="1" x14ac:dyDescent="0.25">
      <c r="A730" s="193" t="s">
        <v>5177</v>
      </c>
      <c r="B730" s="113" t="s">
        <v>2676</v>
      </c>
      <c r="C730" s="113" t="s">
        <v>2677</v>
      </c>
      <c r="D730" s="113" t="s">
        <v>15</v>
      </c>
      <c r="E730" s="113" t="s">
        <v>2678</v>
      </c>
      <c r="F730" s="232">
        <v>59800000</v>
      </c>
      <c r="G730" s="113" t="s">
        <v>2679</v>
      </c>
      <c r="H730" s="233">
        <v>45321</v>
      </c>
      <c r="I730" s="234">
        <v>45657</v>
      </c>
      <c r="J730" s="229">
        <f>+K730/(F730+N730)</f>
        <v>1</v>
      </c>
      <c r="K730" s="156">
        <v>59800000</v>
      </c>
      <c r="L730" s="156">
        <f>+(F730+N730)-K730</f>
        <v>0</v>
      </c>
      <c r="M730" s="113">
        <v>0</v>
      </c>
      <c r="N730" s="156">
        <v>0</v>
      </c>
      <c r="O730" s="179" t="s">
        <v>2602</v>
      </c>
    </row>
    <row r="731" spans="1:15" ht="13.2" customHeight="1" x14ac:dyDescent="0.25">
      <c r="A731" s="193" t="s">
        <v>5177</v>
      </c>
      <c r="B731" s="113" t="s">
        <v>2680</v>
      </c>
      <c r="C731" s="113" t="s">
        <v>2681</v>
      </c>
      <c r="D731" s="113" t="s">
        <v>15</v>
      </c>
      <c r="E731" s="113" t="s">
        <v>2682</v>
      </c>
      <c r="F731" s="232">
        <v>27283200</v>
      </c>
      <c r="G731" s="113" t="s">
        <v>2683</v>
      </c>
      <c r="H731" s="233">
        <v>45321</v>
      </c>
      <c r="I731" s="234">
        <v>45488</v>
      </c>
      <c r="J731" s="229">
        <f>+K731/(F731+N731)</f>
        <v>0.83333333333333337</v>
      </c>
      <c r="K731" s="156">
        <v>22736000</v>
      </c>
      <c r="L731" s="156">
        <f>+(F731+N731)-K731</f>
        <v>4547200</v>
      </c>
      <c r="M731" s="113">
        <v>0</v>
      </c>
      <c r="N731" s="156">
        <v>0</v>
      </c>
      <c r="O731" s="179" t="s">
        <v>2602</v>
      </c>
    </row>
    <row r="732" spans="1:15" ht="13.2" customHeight="1" x14ac:dyDescent="0.25">
      <c r="A732" s="193" t="s">
        <v>5177</v>
      </c>
      <c r="B732" s="113" t="s">
        <v>2684</v>
      </c>
      <c r="C732" s="113" t="s">
        <v>2685</v>
      </c>
      <c r="D732" s="113" t="s">
        <v>15</v>
      </c>
      <c r="E732" s="113" t="s">
        <v>2686</v>
      </c>
      <c r="F732" s="232">
        <v>11776800</v>
      </c>
      <c r="G732" s="113" t="s">
        <v>2687</v>
      </c>
      <c r="H732" s="233">
        <v>45321</v>
      </c>
      <c r="I732" s="234">
        <v>45397</v>
      </c>
      <c r="J732" s="229">
        <f>+K732/(F732+N732)</f>
        <v>0.5</v>
      </c>
      <c r="K732" s="156">
        <v>11776800</v>
      </c>
      <c r="L732" s="156">
        <f>+(F732+N732)-K732</f>
        <v>11776800</v>
      </c>
      <c r="M732" s="113">
        <v>1</v>
      </c>
      <c r="N732" s="156">
        <v>11776800</v>
      </c>
      <c r="O732" s="179" t="s">
        <v>2602</v>
      </c>
    </row>
    <row r="733" spans="1:15" ht="13.2" customHeight="1" x14ac:dyDescent="0.25">
      <c r="A733" s="193" t="s">
        <v>5177</v>
      </c>
      <c r="B733" s="113" t="s">
        <v>2688</v>
      </c>
      <c r="C733" s="113" t="s">
        <v>2689</v>
      </c>
      <c r="D733" s="113" t="s">
        <v>15</v>
      </c>
      <c r="E733" s="113" t="s">
        <v>2690</v>
      </c>
      <c r="F733" s="232">
        <v>13641600</v>
      </c>
      <c r="G733" s="113" t="s">
        <v>2691</v>
      </c>
      <c r="H733" s="233">
        <v>45321</v>
      </c>
      <c r="I733" s="234">
        <v>45397</v>
      </c>
      <c r="J733" s="229">
        <f>+K733/(F733+N733)</f>
        <v>0.5</v>
      </c>
      <c r="K733" s="156">
        <v>13641600</v>
      </c>
      <c r="L733" s="156">
        <f>+(F733+N733)-K733</f>
        <v>13641600</v>
      </c>
      <c r="M733" s="113">
        <v>1</v>
      </c>
      <c r="N733" s="156">
        <v>13641600</v>
      </c>
      <c r="O733" s="179" t="s">
        <v>2602</v>
      </c>
    </row>
    <row r="734" spans="1:15" ht="13.2" customHeight="1" x14ac:dyDescent="0.25">
      <c r="A734" s="193" t="s">
        <v>5177</v>
      </c>
      <c r="B734" s="113" t="s">
        <v>2692</v>
      </c>
      <c r="C734" s="113" t="s">
        <v>2693</v>
      </c>
      <c r="D734" s="113" t="s">
        <v>15</v>
      </c>
      <c r="E734" s="113" t="s">
        <v>2694</v>
      </c>
      <c r="F734" s="232">
        <v>33600000</v>
      </c>
      <c r="G734" s="113" t="s">
        <v>2695</v>
      </c>
      <c r="H734" s="233">
        <v>45321</v>
      </c>
      <c r="I734" s="234">
        <v>45488</v>
      </c>
      <c r="J734" s="229">
        <f>+K734/(F734+N734)</f>
        <v>1</v>
      </c>
      <c r="K734" s="156">
        <v>33600000</v>
      </c>
      <c r="L734" s="156">
        <f>+(F734+N734)-K734</f>
        <v>0</v>
      </c>
      <c r="M734" s="113">
        <v>0</v>
      </c>
      <c r="N734" s="156">
        <v>0</v>
      </c>
      <c r="O734" s="179" t="s">
        <v>2602</v>
      </c>
    </row>
    <row r="735" spans="1:15" ht="13.2" customHeight="1" x14ac:dyDescent="0.25">
      <c r="A735" s="193" t="s">
        <v>5177</v>
      </c>
      <c r="B735" s="113" t="s">
        <v>2696</v>
      </c>
      <c r="C735" s="113" t="s">
        <v>2697</v>
      </c>
      <c r="D735" s="113" t="s">
        <v>15</v>
      </c>
      <c r="E735" s="113" t="s">
        <v>2698</v>
      </c>
      <c r="F735" s="232">
        <v>11100000</v>
      </c>
      <c r="G735" s="113" t="s">
        <v>2699</v>
      </c>
      <c r="H735" s="233">
        <v>45321</v>
      </c>
      <c r="I735" s="234">
        <v>45397</v>
      </c>
      <c r="J735" s="229">
        <f>+K735/(F735+N735)</f>
        <v>0.5</v>
      </c>
      <c r="K735" s="156">
        <v>11100000</v>
      </c>
      <c r="L735" s="156">
        <f>+(F735+N735)-K735</f>
        <v>11100000</v>
      </c>
      <c r="M735" s="113">
        <v>1</v>
      </c>
      <c r="N735" s="156">
        <v>11100000</v>
      </c>
      <c r="O735" s="179" t="s">
        <v>2647</v>
      </c>
    </row>
    <row r="736" spans="1:15" ht="13.2" customHeight="1" x14ac:dyDescent="0.25">
      <c r="A736" s="193" t="s">
        <v>5177</v>
      </c>
      <c r="B736" s="113" t="s">
        <v>2700</v>
      </c>
      <c r="C736" s="113" t="s">
        <v>2701</v>
      </c>
      <c r="D736" s="113" t="s">
        <v>15</v>
      </c>
      <c r="E736" s="113" t="s">
        <v>2702</v>
      </c>
      <c r="F736" s="232">
        <v>11100000</v>
      </c>
      <c r="G736" s="113" t="s">
        <v>2703</v>
      </c>
      <c r="H736" s="233">
        <v>45321</v>
      </c>
      <c r="I736" s="234">
        <v>45397</v>
      </c>
      <c r="J736" s="229">
        <f>+K736/(F736+N736)</f>
        <v>0.5</v>
      </c>
      <c r="K736" s="156">
        <v>11100000</v>
      </c>
      <c r="L736" s="156">
        <f>+(F736+N736)-K736</f>
        <v>11100000</v>
      </c>
      <c r="M736" s="113">
        <v>1</v>
      </c>
      <c r="N736" s="156">
        <v>11100000</v>
      </c>
      <c r="O736" s="179" t="s">
        <v>2647</v>
      </c>
    </row>
    <row r="737" spans="1:15" ht="13.2" customHeight="1" x14ac:dyDescent="0.25">
      <c r="A737" s="193" t="s">
        <v>5177</v>
      </c>
      <c r="B737" s="113" t="s">
        <v>2704</v>
      </c>
      <c r="C737" s="113" t="s">
        <v>2705</v>
      </c>
      <c r="D737" s="113" t="s">
        <v>15</v>
      </c>
      <c r="E737" s="113" t="s">
        <v>2706</v>
      </c>
      <c r="F737" s="232">
        <v>26063400</v>
      </c>
      <c r="G737" s="113" t="s">
        <v>2707</v>
      </c>
      <c r="H737" s="233">
        <v>45321</v>
      </c>
      <c r="I737" s="234">
        <v>45488</v>
      </c>
      <c r="J737" s="229">
        <f>+K737/(F737+N737)</f>
        <v>1</v>
      </c>
      <c r="K737" s="156">
        <v>26063400</v>
      </c>
      <c r="L737" s="156">
        <f>+(F737+N737)-K737</f>
        <v>0</v>
      </c>
      <c r="M737" s="113">
        <v>0</v>
      </c>
      <c r="N737" s="156">
        <v>0</v>
      </c>
      <c r="O737" s="179" t="s">
        <v>2647</v>
      </c>
    </row>
    <row r="738" spans="1:15" ht="13.2" customHeight="1" x14ac:dyDescent="0.25">
      <c r="A738" s="193" t="s">
        <v>5177</v>
      </c>
      <c r="B738" s="113" t="s">
        <v>2708</v>
      </c>
      <c r="C738" s="113" t="s">
        <v>2709</v>
      </c>
      <c r="D738" s="113" t="s">
        <v>15</v>
      </c>
      <c r="E738" s="113" t="s">
        <v>2710</v>
      </c>
      <c r="F738" s="232">
        <v>23553600</v>
      </c>
      <c r="G738" s="113" t="s">
        <v>2711</v>
      </c>
      <c r="H738" s="233">
        <v>45321</v>
      </c>
      <c r="I738" s="234">
        <v>45488</v>
      </c>
      <c r="J738" s="229">
        <f>+K738/(F738+N738)</f>
        <v>1</v>
      </c>
      <c r="K738" s="156">
        <v>23553600</v>
      </c>
      <c r="L738" s="156">
        <f>+(F738+N738)-K738</f>
        <v>0</v>
      </c>
      <c r="M738" s="113">
        <v>0</v>
      </c>
      <c r="N738" s="156">
        <v>0</v>
      </c>
      <c r="O738" s="179" t="s">
        <v>2647</v>
      </c>
    </row>
    <row r="739" spans="1:15" ht="13.2" customHeight="1" x14ac:dyDescent="0.25">
      <c r="A739" s="193" t="s">
        <v>5177</v>
      </c>
      <c r="B739" s="113" t="s">
        <v>2712</v>
      </c>
      <c r="C739" s="113" t="s">
        <v>2713</v>
      </c>
      <c r="D739" s="113" t="s">
        <v>15</v>
      </c>
      <c r="E739" s="113" t="s">
        <v>2714</v>
      </c>
      <c r="F739" s="232">
        <v>11776800</v>
      </c>
      <c r="G739" s="113" t="s">
        <v>2715</v>
      </c>
      <c r="H739" s="233">
        <v>45321</v>
      </c>
      <c r="I739" s="234">
        <v>45397</v>
      </c>
      <c r="J739" s="229">
        <f>+K739/(F739+N739)</f>
        <v>0.5</v>
      </c>
      <c r="K739" s="156">
        <v>11776800</v>
      </c>
      <c r="L739" s="156">
        <f>+(F739+N739)-K739</f>
        <v>11776800</v>
      </c>
      <c r="M739" s="113">
        <v>2</v>
      </c>
      <c r="N739" s="156">
        <v>11776800</v>
      </c>
      <c r="O739" s="179" t="s">
        <v>2398</v>
      </c>
    </row>
    <row r="740" spans="1:15" ht="13.2" customHeight="1" x14ac:dyDescent="0.25">
      <c r="A740" s="193" t="s">
        <v>5177</v>
      </c>
      <c r="B740" s="113" t="s">
        <v>2716</v>
      </c>
      <c r="C740" s="113" t="s">
        <v>2717</v>
      </c>
      <c r="D740" s="113" t="s">
        <v>15</v>
      </c>
      <c r="E740" s="113" t="s">
        <v>2718</v>
      </c>
      <c r="F740" s="232">
        <v>16500000</v>
      </c>
      <c r="G740" s="113" t="s">
        <v>2719</v>
      </c>
      <c r="H740" s="233">
        <v>45321</v>
      </c>
      <c r="I740" s="234">
        <v>45397</v>
      </c>
      <c r="J740" s="229">
        <f>+K740/(F740+N740)</f>
        <v>0.5</v>
      </c>
      <c r="K740" s="156">
        <v>16500000</v>
      </c>
      <c r="L740" s="156">
        <f>+(F740+N740)-K740</f>
        <v>16500000</v>
      </c>
      <c r="M740" s="113">
        <v>1</v>
      </c>
      <c r="N740" s="156">
        <v>16500000</v>
      </c>
      <c r="O740" s="179" t="s">
        <v>2398</v>
      </c>
    </row>
    <row r="741" spans="1:15" ht="13.2" customHeight="1" x14ac:dyDescent="0.25">
      <c r="A741" s="193" t="s">
        <v>5177</v>
      </c>
      <c r="B741" s="113" t="s">
        <v>2635</v>
      </c>
      <c r="C741" s="113" t="s">
        <v>2720</v>
      </c>
      <c r="D741" s="113" t="s">
        <v>15</v>
      </c>
      <c r="E741" s="113" t="s">
        <v>2721</v>
      </c>
      <c r="F741" s="232">
        <v>15288000</v>
      </c>
      <c r="G741" s="113" t="s">
        <v>2722</v>
      </c>
      <c r="H741" s="233">
        <v>45321</v>
      </c>
      <c r="I741" s="234">
        <v>45397</v>
      </c>
      <c r="J741" s="229">
        <f>+K741/(F741+N741)</f>
        <v>0.5</v>
      </c>
      <c r="K741" s="156">
        <v>15288000</v>
      </c>
      <c r="L741" s="156">
        <f>+(F741+N741)-K741</f>
        <v>15288000</v>
      </c>
      <c r="M741" s="113">
        <v>1</v>
      </c>
      <c r="N741" s="156">
        <v>15288000</v>
      </c>
      <c r="O741" s="179" t="s">
        <v>2398</v>
      </c>
    </row>
    <row r="742" spans="1:15" ht="13.2" customHeight="1" x14ac:dyDescent="0.25">
      <c r="A742" s="193" t="s">
        <v>5177</v>
      </c>
      <c r="B742" s="113" t="s">
        <v>2723</v>
      </c>
      <c r="C742" s="113" t="s">
        <v>2724</v>
      </c>
      <c r="D742" s="113" t="s">
        <v>15</v>
      </c>
      <c r="E742" s="113" t="s">
        <v>2725</v>
      </c>
      <c r="F742" s="232">
        <v>15005760</v>
      </c>
      <c r="G742" s="113" t="s">
        <v>2726</v>
      </c>
      <c r="H742" s="233">
        <v>45321</v>
      </c>
      <c r="I742" s="234">
        <v>45397</v>
      </c>
      <c r="J742" s="229">
        <f>+K742/(F742+N742)</f>
        <v>0.5</v>
      </c>
      <c r="K742" s="156">
        <v>15005760</v>
      </c>
      <c r="L742" s="156">
        <f>+(F742+N742)-K742</f>
        <v>15005760</v>
      </c>
      <c r="M742" s="113">
        <v>1</v>
      </c>
      <c r="N742" s="156">
        <v>15005760</v>
      </c>
      <c r="O742" s="179" t="s">
        <v>2398</v>
      </c>
    </row>
    <row r="743" spans="1:15" ht="13.2" customHeight="1" x14ac:dyDescent="0.25">
      <c r="A743" s="193" t="s">
        <v>5177</v>
      </c>
      <c r="B743" s="113" t="s">
        <v>2723</v>
      </c>
      <c r="C743" s="113" t="s">
        <v>2727</v>
      </c>
      <c r="D743" s="113" t="s">
        <v>15</v>
      </c>
      <c r="E743" s="113" t="s">
        <v>2728</v>
      </c>
      <c r="F743" s="232">
        <v>15005760</v>
      </c>
      <c r="G743" s="113" t="s">
        <v>2729</v>
      </c>
      <c r="H743" s="233">
        <v>45321</v>
      </c>
      <c r="I743" s="234">
        <v>45397</v>
      </c>
      <c r="J743" s="229">
        <f>+K743/(F743+N743)</f>
        <v>1</v>
      </c>
      <c r="K743" s="156">
        <v>15005760</v>
      </c>
      <c r="L743" s="156">
        <f>+(F743+N743)-K743</f>
        <v>0</v>
      </c>
      <c r="M743" s="113">
        <v>0</v>
      </c>
      <c r="N743" s="156">
        <v>0</v>
      </c>
      <c r="O743" s="179" t="s">
        <v>2398</v>
      </c>
    </row>
    <row r="744" spans="1:15" ht="13.2" customHeight="1" x14ac:dyDescent="0.25">
      <c r="A744" s="193" t="s">
        <v>5177</v>
      </c>
      <c r="B744" s="113" t="s">
        <v>2631</v>
      </c>
      <c r="C744" s="113" t="s">
        <v>2730</v>
      </c>
      <c r="D744" s="113" t="s">
        <v>15</v>
      </c>
      <c r="E744" s="113" t="s">
        <v>2731</v>
      </c>
      <c r="F744" s="232">
        <v>26198700</v>
      </c>
      <c r="G744" s="113" t="s">
        <v>2732</v>
      </c>
      <c r="H744" s="233">
        <v>45321</v>
      </c>
      <c r="I744" s="234">
        <v>45382</v>
      </c>
      <c r="J744" s="229">
        <f>+K744/(F744+N744)</f>
        <v>0.33333333333333331</v>
      </c>
      <c r="K744" s="156">
        <v>26198700</v>
      </c>
      <c r="L744" s="156">
        <f>+(F744+N744)-K744</f>
        <v>52397400</v>
      </c>
      <c r="M744" s="113">
        <v>2</v>
      </c>
      <c r="N744" s="156">
        <v>52397400</v>
      </c>
      <c r="O744" s="179" t="s">
        <v>2576</v>
      </c>
    </row>
    <row r="745" spans="1:15" ht="13.2" customHeight="1" x14ac:dyDescent="0.25">
      <c r="A745" s="193" t="s">
        <v>5177</v>
      </c>
      <c r="B745" s="113" t="s">
        <v>2733</v>
      </c>
      <c r="C745" s="113" t="s">
        <v>2734</v>
      </c>
      <c r="D745" s="113" t="s">
        <v>15</v>
      </c>
      <c r="E745" s="113" t="s">
        <v>2735</v>
      </c>
      <c r="F745" s="232">
        <v>34287000</v>
      </c>
      <c r="G745" s="113" t="s">
        <v>2736</v>
      </c>
      <c r="H745" s="233">
        <v>45321</v>
      </c>
      <c r="I745" s="234">
        <v>45397</v>
      </c>
      <c r="J745" s="229">
        <f>+K745/(F745+N745)</f>
        <v>0.5</v>
      </c>
      <c r="K745" s="156">
        <v>34287000</v>
      </c>
      <c r="L745" s="156">
        <f>+(F745+N745)-K745</f>
        <v>34287000</v>
      </c>
      <c r="M745" s="113">
        <v>1</v>
      </c>
      <c r="N745" s="156">
        <v>34287000</v>
      </c>
      <c r="O745" s="179" t="s">
        <v>2602</v>
      </c>
    </row>
    <row r="746" spans="1:15" ht="13.2" customHeight="1" x14ac:dyDescent="0.25">
      <c r="A746" s="193" t="s">
        <v>5177</v>
      </c>
      <c r="B746" s="113" t="s">
        <v>2619</v>
      </c>
      <c r="C746" s="113" t="s">
        <v>2737</v>
      </c>
      <c r="D746" s="113" t="s">
        <v>15</v>
      </c>
      <c r="E746" s="113" t="s">
        <v>2738</v>
      </c>
      <c r="F746" s="232">
        <v>7500000</v>
      </c>
      <c r="G746" s="113" t="s">
        <v>2739</v>
      </c>
      <c r="H746" s="233">
        <v>45321</v>
      </c>
      <c r="I746" s="234">
        <v>45397</v>
      </c>
      <c r="J746" s="229">
        <f>+K746/(F746+N746)</f>
        <v>0.5</v>
      </c>
      <c r="K746" s="156">
        <v>7500000</v>
      </c>
      <c r="L746" s="156">
        <f>+(F746+N746)-K746</f>
        <v>7500000</v>
      </c>
      <c r="M746" s="113">
        <v>1</v>
      </c>
      <c r="N746" s="156">
        <v>7500000</v>
      </c>
      <c r="O746" s="179" t="s">
        <v>2398</v>
      </c>
    </row>
    <row r="747" spans="1:15" ht="13.2" customHeight="1" x14ac:dyDescent="0.25">
      <c r="A747" s="193" t="s">
        <v>5177</v>
      </c>
      <c r="B747" s="113" t="s">
        <v>2631</v>
      </c>
      <c r="C747" s="113" t="s">
        <v>2740</v>
      </c>
      <c r="D747" s="113" t="s">
        <v>15</v>
      </c>
      <c r="E747" s="113" t="s">
        <v>2741</v>
      </c>
      <c r="F747" s="232">
        <v>17400000</v>
      </c>
      <c r="G747" s="113" t="s">
        <v>2742</v>
      </c>
      <c r="H747" s="233">
        <v>45321</v>
      </c>
      <c r="I747" s="234">
        <v>45382</v>
      </c>
      <c r="J747" s="229">
        <f>+K747/(F747+N747)</f>
        <v>0.33333333333333331</v>
      </c>
      <c r="K747" s="156">
        <v>17400000</v>
      </c>
      <c r="L747" s="156">
        <f>+(F747+N747)-K747</f>
        <v>34800000</v>
      </c>
      <c r="M747" s="113">
        <v>2</v>
      </c>
      <c r="N747" s="156">
        <v>34800000</v>
      </c>
      <c r="O747" s="179" t="s">
        <v>2398</v>
      </c>
    </row>
    <row r="748" spans="1:15" ht="13.2" customHeight="1" x14ac:dyDescent="0.25">
      <c r="A748" s="193" t="s">
        <v>5177</v>
      </c>
      <c r="B748" s="113" t="s">
        <v>2743</v>
      </c>
      <c r="C748" s="113" t="s">
        <v>2744</v>
      </c>
      <c r="D748" s="113" t="s">
        <v>15</v>
      </c>
      <c r="E748" s="113" t="s">
        <v>2745</v>
      </c>
      <c r="F748" s="232">
        <v>11776800</v>
      </c>
      <c r="G748" s="113" t="s">
        <v>2746</v>
      </c>
      <c r="H748" s="233">
        <v>45322</v>
      </c>
      <c r="I748" s="234">
        <v>45382</v>
      </c>
      <c r="J748" s="229">
        <f>+K748/(F748+N748)</f>
        <v>0.33333333333333331</v>
      </c>
      <c r="K748" s="156">
        <v>11776800</v>
      </c>
      <c r="L748" s="156">
        <f>+(F748+N748)-K748</f>
        <v>23553600</v>
      </c>
      <c r="M748" s="113">
        <v>2</v>
      </c>
      <c r="N748" s="156">
        <v>23553600</v>
      </c>
      <c r="O748" s="179" t="s">
        <v>2576</v>
      </c>
    </row>
    <row r="749" spans="1:15" ht="13.2" customHeight="1" x14ac:dyDescent="0.25">
      <c r="A749" s="193" t="s">
        <v>5177</v>
      </c>
      <c r="B749" s="113" t="s">
        <v>2747</v>
      </c>
      <c r="C749" s="113" t="s">
        <v>2748</v>
      </c>
      <c r="D749" s="113" t="s">
        <v>15</v>
      </c>
      <c r="E749" s="113" t="s">
        <v>2749</v>
      </c>
      <c r="F749" s="232">
        <v>22308000</v>
      </c>
      <c r="G749" s="113" t="s">
        <v>2750</v>
      </c>
      <c r="H749" s="233">
        <v>45323</v>
      </c>
      <c r="I749" s="234">
        <v>45412</v>
      </c>
      <c r="J749" s="229">
        <f>+K749/(F749+N749)</f>
        <v>0.375</v>
      </c>
      <c r="K749" s="156">
        <v>22308000</v>
      </c>
      <c r="L749" s="156">
        <f>+(F749+N749)-K749</f>
        <v>37180000</v>
      </c>
      <c r="M749" s="113">
        <v>2</v>
      </c>
      <c r="N749" s="156">
        <v>37180000</v>
      </c>
      <c r="O749" s="179" t="s">
        <v>2576</v>
      </c>
    </row>
    <row r="750" spans="1:15" ht="13.2" customHeight="1" x14ac:dyDescent="0.25">
      <c r="A750" s="193" t="s">
        <v>5177</v>
      </c>
      <c r="B750" s="113" t="s">
        <v>2751</v>
      </c>
      <c r="C750" s="113" t="s">
        <v>2752</v>
      </c>
      <c r="D750" s="113" t="s">
        <v>15</v>
      </c>
      <c r="E750" s="113" t="s">
        <v>2753</v>
      </c>
      <c r="F750" s="232">
        <v>13641600</v>
      </c>
      <c r="G750" s="113" t="s">
        <v>2754</v>
      </c>
      <c r="H750" s="233">
        <v>45323</v>
      </c>
      <c r="I750" s="234">
        <v>45412</v>
      </c>
      <c r="J750" s="229">
        <f>+K750/(F750+N750)</f>
        <v>0.6</v>
      </c>
      <c r="K750" s="156">
        <v>13641600</v>
      </c>
      <c r="L750" s="156">
        <f>+(F750+N750)-K750</f>
        <v>9094400</v>
      </c>
      <c r="M750" s="113">
        <v>1</v>
      </c>
      <c r="N750" s="244">
        <v>9094400</v>
      </c>
      <c r="O750" s="179" t="s">
        <v>2602</v>
      </c>
    </row>
    <row r="751" spans="1:15" ht="13.2" customHeight="1" x14ac:dyDescent="0.25">
      <c r="A751" s="193" t="s">
        <v>5177</v>
      </c>
      <c r="B751" s="113" t="s">
        <v>2755</v>
      </c>
      <c r="C751" s="113" t="s">
        <v>2756</v>
      </c>
      <c r="D751" s="113" t="s">
        <v>15</v>
      </c>
      <c r="E751" s="113" t="s">
        <v>2757</v>
      </c>
      <c r="F751" s="235">
        <v>6600000</v>
      </c>
      <c r="G751" s="113" t="s">
        <v>2758</v>
      </c>
      <c r="H751" s="233">
        <v>45323</v>
      </c>
      <c r="I751" s="234">
        <v>45412</v>
      </c>
      <c r="J751" s="229">
        <f>+K751/(F751+N751)</f>
        <v>0.375</v>
      </c>
      <c r="K751" s="156">
        <v>6600000</v>
      </c>
      <c r="L751" s="156">
        <f>+(F751+N751)-K751</f>
        <v>11000000</v>
      </c>
      <c r="M751" s="113">
        <v>2</v>
      </c>
      <c r="N751" s="156">
        <v>11000000</v>
      </c>
      <c r="O751" s="179" t="s">
        <v>2576</v>
      </c>
    </row>
    <row r="752" spans="1:15" ht="13.2" customHeight="1" x14ac:dyDescent="0.25">
      <c r="A752" s="193" t="s">
        <v>5177</v>
      </c>
      <c r="B752" s="113" t="s">
        <v>2759</v>
      </c>
      <c r="C752" s="113" t="s">
        <v>2760</v>
      </c>
      <c r="D752" s="113" t="s">
        <v>15</v>
      </c>
      <c r="E752" s="113" t="s">
        <v>2761</v>
      </c>
      <c r="F752" s="232">
        <v>20176200</v>
      </c>
      <c r="G752" s="113" t="s">
        <v>2762</v>
      </c>
      <c r="H752" s="236">
        <v>45322</v>
      </c>
      <c r="I752" s="234">
        <v>45382</v>
      </c>
      <c r="J752" s="229">
        <f>+K752/(F752+N752)</f>
        <v>0.29132698588718409</v>
      </c>
      <c r="K752" s="156">
        <v>20176200</v>
      </c>
      <c r="L752" s="156">
        <f>+(F752+N752)-K752</f>
        <v>49080000</v>
      </c>
      <c r="M752" s="113">
        <v>2</v>
      </c>
      <c r="N752" s="156">
        <v>49080000</v>
      </c>
      <c r="O752" s="179" t="s">
        <v>2576</v>
      </c>
    </row>
    <row r="753" spans="1:15" ht="13.2" customHeight="1" x14ac:dyDescent="0.25">
      <c r="A753" s="193" t="s">
        <v>5177</v>
      </c>
      <c r="B753" s="113" t="s">
        <v>2763</v>
      </c>
      <c r="C753" s="113" t="s">
        <v>2764</v>
      </c>
      <c r="D753" s="113" t="s">
        <v>15</v>
      </c>
      <c r="E753" s="113" t="s">
        <v>2765</v>
      </c>
      <c r="F753" s="232">
        <v>15005760</v>
      </c>
      <c r="G753" s="113" t="s">
        <v>2766</v>
      </c>
      <c r="H753" s="233">
        <v>45332</v>
      </c>
      <c r="I753" s="234">
        <v>45412</v>
      </c>
      <c r="J753" s="229">
        <f>+K753/(F753+N753)</f>
        <v>0.375</v>
      </c>
      <c r="K753" s="156">
        <v>15005760</v>
      </c>
      <c r="L753" s="156">
        <f>+(F753+N753)-K753</f>
        <v>25009600</v>
      </c>
      <c r="M753" s="113">
        <v>2</v>
      </c>
      <c r="N753" s="156">
        <v>25009600</v>
      </c>
      <c r="O753" s="179" t="s">
        <v>2602</v>
      </c>
    </row>
    <row r="754" spans="1:15" ht="13.2" customHeight="1" x14ac:dyDescent="0.25">
      <c r="A754" s="193" t="s">
        <v>5177</v>
      </c>
      <c r="B754" s="113" t="s">
        <v>2631</v>
      </c>
      <c r="C754" s="113" t="s">
        <v>2767</v>
      </c>
      <c r="D754" s="113" t="s">
        <v>15</v>
      </c>
      <c r="E754" s="113" t="s">
        <v>2768</v>
      </c>
      <c r="F754" s="232">
        <v>25000000</v>
      </c>
      <c r="G754" s="113" t="s">
        <v>2769</v>
      </c>
      <c r="H754" s="233">
        <v>45337</v>
      </c>
      <c r="I754" s="234">
        <v>45443</v>
      </c>
      <c r="J754" s="229">
        <f>+K754/(F754+N754)</f>
        <v>0.55555555555555558</v>
      </c>
      <c r="K754" s="156">
        <v>25000000</v>
      </c>
      <c r="L754" s="156">
        <f>+(F754+N754)-K754</f>
        <v>20000000</v>
      </c>
      <c r="M754" s="113">
        <v>2</v>
      </c>
      <c r="N754" s="156">
        <v>20000000</v>
      </c>
      <c r="O754" s="179" t="s">
        <v>2576</v>
      </c>
    </row>
    <row r="755" spans="1:15" ht="13.2" customHeight="1" x14ac:dyDescent="0.25">
      <c r="A755" s="193" t="s">
        <v>5177</v>
      </c>
      <c r="B755" s="113" t="s">
        <v>2631</v>
      </c>
      <c r="C755" s="113" t="s">
        <v>2770</v>
      </c>
      <c r="D755" s="113" t="s">
        <v>15</v>
      </c>
      <c r="E755" s="113" t="s">
        <v>2771</v>
      </c>
      <c r="F755" s="232">
        <v>15000000</v>
      </c>
      <c r="G755" s="113" t="s">
        <v>2772</v>
      </c>
      <c r="H755" s="233">
        <v>45337</v>
      </c>
      <c r="I755" s="234">
        <v>45382</v>
      </c>
      <c r="J755" s="229">
        <f>+K755/(F755+N755)</f>
        <v>0.33333333333333331</v>
      </c>
      <c r="K755" s="156">
        <v>15000000</v>
      </c>
      <c r="L755" s="156">
        <f>+(F755+N755)-K755</f>
        <v>30000000</v>
      </c>
      <c r="M755" s="113">
        <v>3</v>
      </c>
      <c r="N755" s="156">
        <v>30000000</v>
      </c>
      <c r="O755" s="179" t="s">
        <v>2576</v>
      </c>
    </row>
    <row r="756" spans="1:15" ht="13.2" customHeight="1" x14ac:dyDescent="0.25">
      <c r="A756" s="193" t="s">
        <v>5177</v>
      </c>
      <c r="B756" s="113" t="s">
        <v>2661</v>
      </c>
      <c r="C756" s="113" t="s">
        <v>2773</v>
      </c>
      <c r="D756" s="113" t="s">
        <v>15</v>
      </c>
      <c r="E756" s="113" t="s">
        <v>2774</v>
      </c>
      <c r="F756" s="232">
        <v>15000000</v>
      </c>
      <c r="G756" s="113" t="s">
        <v>2775</v>
      </c>
      <c r="H756" s="233">
        <v>45337</v>
      </c>
      <c r="I756" s="234">
        <v>45382</v>
      </c>
      <c r="J756" s="229">
        <f>+K756/(F756+N756)</f>
        <v>0.33333333333333331</v>
      </c>
      <c r="K756" s="156">
        <v>15000000</v>
      </c>
      <c r="L756" s="156">
        <f>+(F756+N756)-K756</f>
        <v>30000000</v>
      </c>
      <c r="M756" s="113">
        <v>3</v>
      </c>
      <c r="N756" s="156">
        <v>30000000</v>
      </c>
      <c r="O756" s="179" t="s">
        <v>2576</v>
      </c>
    </row>
    <row r="757" spans="1:15" ht="13.2" customHeight="1" x14ac:dyDescent="0.25">
      <c r="A757" s="193" t="s">
        <v>5177</v>
      </c>
      <c r="B757" s="113" t="s">
        <v>2776</v>
      </c>
      <c r="C757" s="113" t="s">
        <v>2777</v>
      </c>
      <c r="D757" s="113" t="s">
        <v>15</v>
      </c>
      <c r="E757" s="113" t="s">
        <v>2778</v>
      </c>
      <c r="F757" s="237">
        <v>24270000</v>
      </c>
      <c r="G757" s="113" t="s">
        <v>2779</v>
      </c>
      <c r="H757" s="233">
        <v>45337</v>
      </c>
      <c r="I757" s="234">
        <v>45382</v>
      </c>
      <c r="J757" s="229">
        <f>+K757/(F757+N757)</f>
        <v>0.33333333333333331</v>
      </c>
      <c r="K757" s="156">
        <v>24270000</v>
      </c>
      <c r="L757" s="156">
        <f>+(F757+N757)-K757</f>
        <v>48540000</v>
      </c>
      <c r="M757" s="113">
        <v>3</v>
      </c>
      <c r="N757" s="156">
        <v>48540000</v>
      </c>
      <c r="O757" s="179" t="s">
        <v>2576</v>
      </c>
    </row>
    <row r="758" spans="1:15" ht="13.2" customHeight="1" x14ac:dyDescent="0.25">
      <c r="A758" s="193" t="s">
        <v>5177</v>
      </c>
      <c r="B758" s="113" t="s">
        <v>2780</v>
      </c>
      <c r="C758" s="113" t="s">
        <v>2781</v>
      </c>
      <c r="D758" s="113" t="s">
        <v>15</v>
      </c>
      <c r="E758" s="113" t="s">
        <v>2782</v>
      </c>
      <c r="F758" s="238">
        <v>13641600</v>
      </c>
      <c r="G758" s="113" t="s">
        <v>2783</v>
      </c>
      <c r="H758" s="233">
        <v>45337</v>
      </c>
      <c r="I758" s="234">
        <v>45412</v>
      </c>
      <c r="J758" s="229">
        <f>+K758/(F758+N758)</f>
        <v>0.375</v>
      </c>
      <c r="K758" s="156">
        <v>13641600</v>
      </c>
      <c r="L758" s="156">
        <f>+(F758+N758)-K758</f>
        <v>22736000</v>
      </c>
      <c r="M758" s="113">
        <v>2</v>
      </c>
      <c r="N758" s="156">
        <v>22736000</v>
      </c>
      <c r="O758" s="179" t="s">
        <v>2602</v>
      </c>
    </row>
    <row r="759" spans="1:15" ht="13.2" customHeight="1" x14ac:dyDescent="0.25">
      <c r="A759" s="193" t="s">
        <v>5177</v>
      </c>
      <c r="B759" s="113" t="s">
        <v>2784</v>
      </c>
      <c r="C759" s="113" t="s">
        <v>2785</v>
      </c>
      <c r="D759" s="113" t="s">
        <v>15</v>
      </c>
      <c r="E759" s="113" t="s">
        <v>2786</v>
      </c>
      <c r="F759" s="239">
        <v>41429999</v>
      </c>
      <c r="G759" s="113" t="s">
        <v>2787</v>
      </c>
      <c r="H759" s="233">
        <v>45338</v>
      </c>
      <c r="I759" s="234">
        <v>45412</v>
      </c>
      <c r="J759" s="229">
        <f>+K759/(F759+N759)</f>
        <v>0.3352701205392008</v>
      </c>
      <c r="K759" s="156">
        <v>41429999</v>
      </c>
      <c r="L759" s="156">
        <f>+(F759+N759)-K759</f>
        <v>82142000</v>
      </c>
      <c r="M759" s="113">
        <v>3</v>
      </c>
      <c r="N759" s="156">
        <v>82142000</v>
      </c>
      <c r="O759" s="179" t="s">
        <v>2602</v>
      </c>
    </row>
    <row r="760" spans="1:15" ht="13.2" customHeight="1" x14ac:dyDescent="0.25">
      <c r="A760" s="193" t="s">
        <v>5177</v>
      </c>
      <c r="B760" s="113" t="s">
        <v>2788</v>
      </c>
      <c r="C760" s="113" t="s">
        <v>2789</v>
      </c>
      <c r="D760" s="113" t="s">
        <v>15</v>
      </c>
      <c r="E760" s="113" t="s">
        <v>2790</v>
      </c>
      <c r="F760" s="232">
        <v>105600000</v>
      </c>
      <c r="G760" s="113" t="s">
        <v>2791</v>
      </c>
      <c r="H760" s="233">
        <v>45344</v>
      </c>
      <c r="I760" s="234">
        <v>45657</v>
      </c>
      <c r="J760" s="229">
        <f>+K760/(F760+N760)</f>
        <v>1</v>
      </c>
      <c r="K760" s="156">
        <v>105600000</v>
      </c>
      <c r="L760" s="156">
        <f>+(F760+N760)-K760</f>
        <v>0</v>
      </c>
      <c r="M760" s="113">
        <v>0</v>
      </c>
      <c r="N760" s="156">
        <v>0</v>
      </c>
      <c r="O760" s="179" t="s">
        <v>2602</v>
      </c>
    </row>
    <row r="761" spans="1:15" ht="13.2" customHeight="1" x14ac:dyDescent="0.25">
      <c r="A761" s="193" t="s">
        <v>5177</v>
      </c>
      <c r="B761" s="113" t="s">
        <v>2792</v>
      </c>
      <c r="C761" s="113" t="s">
        <v>2793</v>
      </c>
      <c r="D761" s="113" t="s">
        <v>15</v>
      </c>
      <c r="E761" s="113" t="s">
        <v>2794</v>
      </c>
      <c r="F761" s="232">
        <v>20176200</v>
      </c>
      <c r="G761" s="113" t="s">
        <v>2795</v>
      </c>
      <c r="H761" s="233">
        <v>45349</v>
      </c>
      <c r="I761" s="234">
        <v>45412</v>
      </c>
      <c r="J761" s="229">
        <f>+K761/(F761+N761)</f>
        <v>0.33034471692737927</v>
      </c>
      <c r="K761" s="156">
        <v>20176200</v>
      </c>
      <c r="L761" s="156">
        <f>+(F761+N761)-K761</f>
        <v>40900000</v>
      </c>
      <c r="M761" s="113">
        <v>2</v>
      </c>
      <c r="N761" s="156">
        <v>40900000</v>
      </c>
      <c r="O761" s="179" t="s">
        <v>2576</v>
      </c>
    </row>
    <row r="762" spans="1:15" ht="13.2" customHeight="1" x14ac:dyDescent="0.25">
      <c r="A762" s="193" t="s">
        <v>5177</v>
      </c>
      <c r="B762" s="113" t="s">
        <v>2796</v>
      </c>
      <c r="C762" s="113" t="s">
        <v>2797</v>
      </c>
      <c r="D762" s="113" t="s">
        <v>15</v>
      </c>
      <c r="E762" s="113" t="s">
        <v>2798</v>
      </c>
      <c r="F762" s="232">
        <v>20176200</v>
      </c>
      <c r="G762" s="113" t="s">
        <v>2799</v>
      </c>
      <c r="H762" s="233">
        <v>45351</v>
      </c>
      <c r="I762" s="234">
        <v>45412</v>
      </c>
      <c r="J762" s="229">
        <f>+K762/(F762+N762)</f>
        <v>0.33034471692737927</v>
      </c>
      <c r="K762" s="156">
        <v>20176200</v>
      </c>
      <c r="L762" s="156">
        <f>+(F762+N762)-K762</f>
        <v>40900000</v>
      </c>
      <c r="M762" s="113">
        <v>2</v>
      </c>
      <c r="N762" s="156">
        <v>40900000</v>
      </c>
      <c r="O762" s="179" t="s">
        <v>2576</v>
      </c>
    </row>
    <row r="763" spans="1:15" ht="13.2" customHeight="1" x14ac:dyDescent="0.25">
      <c r="A763" s="193" t="s">
        <v>5177</v>
      </c>
      <c r="B763" s="113" t="s">
        <v>2800</v>
      </c>
      <c r="C763" s="113" t="s">
        <v>2801</v>
      </c>
      <c r="D763" s="113" t="s">
        <v>15</v>
      </c>
      <c r="E763" s="113" t="s">
        <v>2802</v>
      </c>
      <c r="F763" s="232">
        <v>20160000</v>
      </c>
      <c r="G763" s="113" t="s">
        <v>2803</v>
      </c>
      <c r="H763" s="233">
        <v>45373</v>
      </c>
      <c r="I763" s="234">
        <v>45412</v>
      </c>
      <c r="J763" s="229">
        <f>+K763/(F763+N763)</f>
        <v>0.35</v>
      </c>
      <c r="K763" s="156">
        <v>20160000</v>
      </c>
      <c r="L763" s="156">
        <f>+(F763+N763)-K763</f>
        <v>37440000</v>
      </c>
      <c r="M763" s="113">
        <v>2</v>
      </c>
      <c r="N763" s="156">
        <v>37440000</v>
      </c>
      <c r="O763" s="179" t="s">
        <v>2576</v>
      </c>
    </row>
    <row r="764" spans="1:15" ht="13.2" customHeight="1" x14ac:dyDescent="0.25">
      <c r="A764" s="193" t="s">
        <v>5177</v>
      </c>
      <c r="B764" s="113" t="s">
        <v>2804</v>
      </c>
      <c r="C764" s="113" t="s">
        <v>2805</v>
      </c>
      <c r="D764" s="113" t="s">
        <v>15</v>
      </c>
      <c r="E764" s="113" t="s">
        <v>2806</v>
      </c>
      <c r="F764" s="239">
        <v>20160000</v>
      </c>
      <c r="G764" s="113" t="s">
        <v>2807</v>
      </c>
      <c r="H764" s="236">
        <v>45373</v>
      </c>
      <c r="I764" s="234">
        <v>45412</v>
      </c>
      <c r="J764" s="229">
        <f>+K764/(F764+N764)</f>
        <v>0.31818181818181818</v>
      </c>
      <c r="K764" s="156">
        <v>20160000</v>
      </c>
      <c r="L764" s="156">
        <f>+(F764+N764)-K764</f>
        <v>43200000</v>
      </c>
      <c r="M764" s="113">
        <v>2</v>
      </c>
      <c r="N764" s="156">
        <v>43200000</v>
      </c>
      <c r="O764" s="179" t="s">
        <v>2576</v>
      </c>
    </row>
    <row r="765" spans="1:15" ht="13.2" customHeight="1" x14ac:dyDescent="0.25">
      <c r="A765" s="193" t="s">
        <v>5177</v>
      </c>
      <c r="B765" s="113" t="s">
        <v>2808</v>
      </c>
      <c r="C765" s="113" t="s">
        <v>2809</v>
      </c>
      <c r="D765" s="113" t="s">
        <v>15</v>
      </c>
      <c r="E765" s="113" t="s">
        <v>2810</v>
      </c>
      <c r="F765" s="232">
        <v>20160000</v>
      </c>
      <c r="G765" s="113" t="s">
        <v>2811</v>
      </c>
      <c r="H765" s="233">
        <v>45321</v>
      </c>
      <c r="I765" s="234">
        <v>45427</v>
      </c>
      <c r="J765" s="229">
        <f>+K765/(F765+N765)</f>
        <v>0.71590909090909094</v>
      </c>
      <c r="K765" s="156">
        <v>20160000</v>
      </c>
      <c r="L765" s="156">
        <f>+(F765+N765)-K765</f>
        <v>8000000</v>
      </c>
      <c r="M765" s="113">
        <v>1</v>
      </c>
      <c r="N765" s="156">
        <v>8000000</v>
      </c>
      <c r="O765" s="179" t="s">
        <v>2576</v>
      </c>
    </row>
    <row r="766" spans="1:15" ht="13.2" customHeight="1" x14ac:dyDescent="0.25">
      <c r="A766" s="193" t="s">
        <v>5177</v>
      </c>
      <c r="B766" s="113" t="s">
        <v>2812</v>
      </c>
      <c r="C766" s="113" t="s">
        <v>2813</v>
      </c>
      <c r="D766" s="113" t="s">
        <v>15</v>
      </c>
      <c r="E766" s="113" t="s">
        <v>2814</v>
      </c>
      <c r="F766" s="232">
        <v>7851200</v>
      </c>
      <c r="G766" s="113" t="s">
        <v>2815</v>
      </c>
      <c r="H766" s="236">
        <v>45427</v>
      </c>
      <c r="I766" s="234">
        <v>45488</v>
      </c>
      <c r="J766" s="229">
        <f>+K766/(F766+N766)</f>
        <v>1</v>
      </c>
      <c r="K766" s="156">
        <v>7851200</v>
      </c>
      <c r="L766" s="156">
        <f>+(F766+N766)-K766</f>
        <v>0</v>
      </c>
      <c r="M766" s="113">
        <v>0</v>
      </c>
      <c r="N766" s="156">
        <v>0</v>
      </c>
      <c r="O766" s="179" t="s">
        <v>2398</v>
      </c>
    </row>
    <row r="767" spans="1:15" ht="13.2" customHeight="1" x14ac:dyDescent="0.25">
      <c r="A767" s="193" t="s">
        <v>5177</v>
      </c>
      <c r="B767" s="113" t="s">
        <v>2816</v>
      </c>
      <c r="C767" s="113" t="s">
        <v>2817</v>
      </c>
      <c r="D767" s="113" t="s">
        <v>15</v>
      </c>
      <c r="E767" s="113" t="s">
        <v>2818</v>
      </c>
      <c r="F767" s="237">
        <v>15750417</v>
      </c>
      <c r="G767" s="113" t="s">
        <v>2819</v>
      </c>
      <c r="H767" s="236">
        <v>45428</v>
      </c>
      <c r="I767" s="234">
        <v>45473</v>
      </c>
      <c r="J767" s="229">
        <f>+K767/(F767+N767)</f>
        <v>0.40000611040775391</v>
      </c>
      <c r="K767" s="156">
        <v>15750417</v>
      </c>
      <c r="L767" s="156">
        <f>+(F767+N767)-K767</f>
        <v>23625024</v>
      </c>
      <c r="M767" s="113">
        <v>1</v>
      </c>
      <c r="N767" s="156">
        <v>23625024</v>
      </c>
      <c r="O767" s="179" t="s">
        <v>2602</v>
      </c>
    </row>
    <row r="768" spans="1:15" ht="13.2" customHeight="1" x14ac:dyDescent="0.25">
      <c r="A768" s="193" t="s">
        <v>5177</v>
      </c>
      <c r="B768" s="113" t="s">
        <v>2820</v>
      </c>
      <c r="C768" s="113" t="s">
        <v>2821</v>
      </c>
      <c r="D768" s="113" t="s">
        <v>15</v>
      </c>
      <c r="E768" s="113" t="s">
        <v>2822</v>
      </c>
      <c r="F768" s="237">
        <v>4400000</v>
      </c>
      <c r="G768" s="113" t="s">
        <v>2823</v>
      </c>
      <c r="H768" s="236">
        <v>45455</v>
      </c>
      <c r="I768" s="240">
        <v>45516</v>
      </c>
      <c r="J768" s="229">
        <f>+K768/(F768+N768)</f>
        <v>1</v>
      </c>
      <c r="K768" s="156">
        <v>4400000</v>
      </c>
      <c r="L768" s="156">
        <f>+(F768+N768)-K768</f>
        <v>0</v>
      </c>
      <c r="M768" s="113">
        <v>0</v>
      </c>
      <c r="N768" s="156">
        <v>0</v>
      </c>
      <c r="O768" s="179" t="s">
        <v>2398</v>
      </c>
    </row>
    <row r="769" spans="1:15" ht="13.2" customHeight="1" x14ac:dyDescent="0.25">
      <c r="A769" s="193" t="s">
        <v>5177</v>
      </c>
      <c r="B769" s="113" t="s">
        <v>2824</v>
      </c>
      <c r="C769" s="149" t="s">
        <v>2825</v>
      </c>
      <c r="D769" s="113" t="s">
        <v>15</v>
      </c>
      <c r="E769" s="113" t="s">
        <v>2826</v>
      </c>
      <c r="F769" s="227">
        <v>307008588</v>
      </c>
      <c r="G769" s="113" t="s">
        <v>2827</v>
      </c>
      <c r="H769" s="241">
        <v>45413</v>
      </c>
      <c r="I769" s="241">
        <v>45473</v>
      </c>
      <c r="J769" s="229">
        <f>+K769/(F769+N769)</f>
        <v>0.62181072928161862</v>
      </c>
      <c r="K769" s="156">
        <v>190901234</v>
      </c>
      <c r="L769" s="156">
        <f>+(F769+N769)-K769</f>
        <v>116107354</v>
      </c>
      <c r="M769" s="113">
        <v>0</v>
      </c>
      <c r="N769" s="156">
        <v>0</v>
      </c>
      <c r="O769" s="179" t="s">
        <v>2576</v>
      </c>
    </row>
    <row r="770" spans="1:15" ht="13.2" customHeight="1" x14ac:dyDescent="0.25">
      <c r="A770" s="193" t="s">
        <v>5177</v>
      </c>
      <c r="B770" s="113" t="s">
        <v>2824</v>
      </c>
      <c r="C770" s="149" t="s">
        <v>2828</v>
      </c>
      <c r="D770" s="113" t="s">
        <v>15</v>
      </c>
      <c r="E770" s="113" t="s">
        <v>2829</v>
      </c>
      <c r="F770" s="227">
        <v>381802468</v>
      </c>
      <c r="G770" s="113" t="s">
        <v>2827</v>
      </c>
      <c r="H770" s="241">
        <v>45474</v>
      </c>
      <c r="I770" s="241">
        <v>45535</v>
      </c>
      <c r="J770" s="229">
        <f>+K770/(F770+N770)</f>
        <v>0</v>
      </c>
      <c r="K770" s="156">
        <v>0</v>
      </c>
      <c r="L770" s="156">
        <f>+(F770+N770)-K770</f>
        <v>381802468</v>
      </c>
      <c r="M770" s="113">
        <v>0</v>
      </c>
      <c r="N770" s="156">
        <v>0</v>
      </c>
      <c r="O770" s="179" t="s">
        <v>2576</v>
      </c>
    </row>
    <row r="771" spans="1:15" ht="13.2" customHeight="1" x14ac:dyDescent="0.25">
      <c r="A771" s="285" t="s">
        <v>5178</v>
      </c>
      <c r="B771" s="263" t="s">
        <v>57</v>
      </c>
      <c r="C771" s="115" t="s">
        <v>265</v>
      </c>
      <c r="D771" s="116" t="s">
        <v>266</v>
      </c>
      <c r="E771" s="36" t="s">
        <v>19</v>
      </c>
      <c r="F771" s="117">
        <v>34947682619</v>
      </c>
      <c r="G771" s="118" t="s">
        <v>95</v>
      </c>
      <c r="H771" s="119">
        <v>44317</v>
      </c>
      <c r="I771" s="119">
        <v>45412</v>
      </c>
      <c r="J771" s="120">
        <v>0.87270000000000003</v>
      </c>
      <c r="K771" s="121">
        <v>41873510897.349998</v>
      </c>
      <c r="L771" s="121">
        <v>6107534675.6499939</v>
      </c>
      <c r="M771" s="122">
        <v>3</v>
      </c>
      <c r="N771" s="121">
        <v>13033362954</v>
      </c>
      <c r="O771" s="118" t="s">
        <v>129</v>
      </c>
    </row>
    <row r="772" spans="1:15" ht="13.2" customHeight="1" x14ac:dyDescent="0.25">
      <c r="A772" s="285" t="s">
        <v>5178</v>
      </c>
      <c r="B772" s="263" t="s">
        <v>58</v>
      </c>
      <c r="C772" s="118" t="s">
        <v>267</v>
      </c>
      <c r="D772" s="116" t="s">
        <v>266</v>
      </c>
      <c r="E772" s="36" t="s">
        <v>20</v>
      </c>
      <c r="F772" s="117">
        <v>29425699374</v>
      </c>
      <c r="G772" s="118" t="s">
        <v>96</v>
      </c>
      <c r="H772" s="119">
        <v>44242</v>
      </c>
      <c r="I772" s="119">
        <v>45091</v>
      </c>
      <c r="J772" s="120">
        <v>0.42159999999999997</v>
      </c>
      <c r="K772" s="121">
        <v>14116770593</v>
      </c>
      <c r="L772" s="121">
        <v>20017885645</v>
      </c>
      <c r="M772" s="122">
        <v>2</v>
      </c>
      <c r="N772" s="117">
        <v>4708956864</v>
      </c>
      <c r="O772" s="118" t="s">
        <v>97</v>
      </c>
    </row>
    <row r="773" spans="1:15" ht="13.2" customHeight="1" x14ac:dyDescent="0.25">
      <c r="A773" s="285" t="s">
        <v>5178</v>
      </c>
      <c r="B773" s="263" t="s">
        <v>59</v>
      </c>
      <c r="C773" s="118" t="s">
        <v>268</v>
      </c>
      <c r="D773" s="116" t="s">
        <v>266</v>
      </c>
      <c r="E773" s="36" t="s">
        <v>21</v>
      </c>
      <c r="F773" s="117">
        <v>2260932302</v>
      </c>
      <c r="G773" s="118" t="s">
        <v>97</v>
      </c>
      <c r="H773" s="119">
        <v>44242</v>
      </c>
      <c r="I773" s="119">
        <v>45091</v>
      </c>
      <c r="J773" s="120">
        <v>0.75870000000000004</v>
      </c>
      <c r="K773" s="121">
        <v>1886974098</v>
      </c>
      <c r="L773" s="121">
        <v>600051434</v>
      </c>
      <c r="M773" s="122">
        <v>2</v>
      </c>
      <c r="N773" s="117">
        <v>226093230</v>
      </c>
      <c r="O773" s="118" t="s">
        <v>130</v>
      </c>
    </row>
    <row r="774" spans="1:15" ht="13.2" customHeight="1" x14ac:dyDescent="0.25">
      <c r="A774" s="285" t="s">
        <v>5178</v>
      </c>
      <c r="B774" s="263" t="s">
        <v>60</v>
      </c>
      <c r="C774" s="118" t="s">
        <v>269</v>
      </c>
      <c r="D774" s="116" t="s">
        <v>266</v>
      </c>
      <c r="E774" s="36" t="s">
        <v>22</v>
      </c>
      <c r="F774" s="117">
        <v>10559080975</v>
      </c>
      <c r="G774" s="118" t="s">
        <v>98</v>
      </c>
      <c r="H774" s="119">
        <v>44413</v>
      </c>
      <c r="I774" s="119">
        <v>44900</v>
      </c>
      <c r="J774" s="120">
        <v>0.87</v>
      </c>
      <c r="K774" s="121">
        <v>9020262232</v>
      </c>
      <c r="L774" s="123">
        <v>3358393219</v>
      </c>
      <c r="M774" s="122">
        <v>6</v>
      </c>
      <c r="N774" s="124">
        <f>1454468220+365106256</f>
        <v>1819574476</v>
      </c>
      <c r="O774" s="118" t="s">
        <v>130</v>
      </c>
    </row>
    <row r="775" spans="1:15" ht="13.2" customHeight="1" x14ac:dyDescent="0.25">
      <c r="A775" s="285" t="s">
        <v>5178</v>
      </c>
      <c r="B775" s="263" t="s">
        <v>61</v>
      </c>
      <c r="C775" s="115" t="s">
        <v>270</v>
      </c>
      <c r="D775" s="116" t="s">
        <v>266</v>
      </c>
      <c r="E775" s="36" t="s">
        <v>23</v>
      </c>
      <c r="F775" s="117">
        <v>22996850476</v>
      </c>
      <c r="G775" s="118" t="s">
        <v>99</v>
      </c>
      <c r="H775" s="119">
        <v>44420</v>
      </c>
      <c r="I775" s="119">
        <v>45058</v>
      </c>
      <c r="J775" s="125">
        <v>0.3335297654783082</v>
      </c>
      <c r="K775" s="126">
        <v>7670134146</v>
      </c>
      <c r="L775" s="121">
        <f>F775-K775</f>
        <v>15326716330</v>
      </c>
      <c r="M775" s="122">
        <v>2</v>
      </c>
      <c r="N775" s="121" t="s">
        <v>14</v>
      </c>
      <c r="O775" s="118" t="s">
        <v>131</v>
      </c>
    </row>
    <row r="776" spans="1:15" ht="13.2" customHeight="1" x14ac:dyDescent="0.25">
      <c r="A776" s="285" t="s">
        <v>5178</v>
      </c>
      <c r="B776" s="263" t="s">
        <v>62</v>
      </c>
      <c r="C776" s="118" t="s">
        <v>271</v>
      </c>
      <c r="D776" s="116" t="s">
        <v>266</v>
      </c>
      <c r="E776" s="127" t="s">
        <v>24</v>
      </c>
      <c r="F776" s="117">
        <v>1780611599</v>
      </c>
      <c r="G776" s="118" t="s">
        <v>100</v>
      </c>
      <c r="H776" s="119">
        <v>44420</v>
      </c>
      <c r="I776" s="119">
        <v>44926</v>
      </c>
      <c r="J776" s="120">
        <v>0.96714037570898737</v>
      </c>
      <c r="K776" s="126">
        <v>2254639934</v>
      </c>
      <c r="L776" s="121">
        <f>(N776+F776)-K776</f>
        <v>76603793</v>
      </c>
      <c r="M776" s="122">
        <v>3</v>
      </c>
      <c r="N776" s="128">
        <f>367088085+183544043</f>
        <v>550632128</v>
      </c>
      <c r="O776" s="118" t="s">
        <v>132</v>
      </c>
    </row>
    <row r="777" spans="1:15" ht="13.2" customHeight="1" x14ac:dyDescent="0.25">
      <c r="A777" s="285" t="s">
        <v>5178</v>
      </c>
      <c r="B777" s="263" t="s">
        <v>63</v>
      </c>
      <c r="C777" s="115" t="s">
        <v>272</v>
      </c>
      <c r="D777" s="116" t="s">
        <v>266</v>
      </c>
      <c r="E777" s="36" t="s">
        <v>25</v>
      </c>
      <c r="F777" s="117">
        <v>1780881953</v>
      </c>
      <c r="G777" s="118" t="s">
        <v>101</v>
      </c>
      <c r="H777" s="119">
        <v>44578</v>
      </c>
      <c r="I777" s="129">
        <v>45291</v>
      </c>
      <c r="J777" s="130">
        <v>0.56000000000000005</v>
      </c>
      <c r="K777" s="121">
        <v>951834017</v>
      </c>
      <c r="L777" s="131">
        <v>1963960668</v>
      </c>
      <c r="M777" s="122">
        <v>2</v>
      </c>
      <c r="N777" s="132">
        <v>1134912732</v>
      </c>
      <c r="O777" s="118" t="s">
        <v>133</v>
      </c>
    </row>
    <row r="778" spans="1:15" ht="13.2" customHeight="1" x14ac:dyDescent="0.25">
      <c r="A778" s="285" t="s">
        <v>5178</v>
      </c>
      <c r="B778" s="263" t="s">
        <v>64</v>
      </c>
      <c r="C778" s="115" t="s">
        <v>273</v>
      </c>
      <c r="D778" s="116" t="s">
        <v>266</v>
      </c>
      <c r="E778" s="36" t="s">
        <v>26</v>
      </c>
      <c r="F778" s="117">
        <v>25261373206</v>
      </c>
      <c r="G778" s="118" t="s">
        <v>102</v>
      </c>
      <c r="H778" s="119">
        <v>44578</v>
      </c>
      <c r="I778" s="129">
        <v>45247</v>
      </c>
      <c r="J778" s="130">
        <v>0.27200000000000002</v>
      </c>
      <c r="K778" s="117">
        <v>6869855665</v>
      </c>
      <c r="L778" s="121">
        <f>F778-K778</f>
        <v>18391517541</v>
      </c>
      <c r="M778" s="122">
        <v>4</v>
      </c>
      <c r="N778" s="121" t="s">
        <v>14</v>
      </c>
      <c r="O778" s="118" t="s">
        <v>101</v>
      </c>
    </row>
    <row r="779" spans="1:15" ht="13.2" customHeight="1" x14ac:dyDescent="0.25">
      <c r="A779" s="285" t="s">
        <v>5178</v>
      </c>
      <c r="B779" s="197" t="s">
        <v>65</v>
      </c>
      <c r="C779" s="136" t="s">
        <v>274</v>
      </c>
      <c r="D779" s="116" t="s">
        <v>266</v>
      </c>
      <c r="E779" s="35" t="s">
        <v>27</v>
      </c>
      <c r="F779" s="133">
        <v>10770820097</v>
      </c>
      <c r="G779" s="83" t="s">
        <v>103</v>
      </c>
      <c r="H779" s="134">
        <v>44812</v>
      </c>
      <c r="I779" s="134">
        <v>45450</v>
      </c>
      <c r="J779" s="130">
        <v>0.78</v>
      </c>
      <c r="K779" s="135">
        <v>8348952043</v>
      </c>
      <c r="L779" s="121">
        <f>F779-K779</f>
        <v>2421868054</v>
      </c>
      <c r="M779" s="122">
        <v>1</v>
      </c>
      <c r="N779" s="121" t="s">
        <v>14</v>
      </c>
      <c r="O779" s="116" t="s">
        <v>275</v>
      </c>
    </row>
    <row r="780" spans="1:15" ht="13.2" customHeight="1" x14ac:dyDescent="0.25">
      <c r="A780" s="285" t="s">
        <v>5178</v>
      </c>
      <c r="B780" s="197" t="s">
        <v>66</v>
      </c>
      <c r="C780" s="136" t="s">
        <v>276</v>
      </c>
      <c r="D780" s="114" t="s">
        <v>280</v>
      </c>
      <c r="E780" s="35" t="s">
        <v>28</v>
      </c>
      <c r="F780" s="133">
        <v>6111121240</v>
      </c>
      <c r="G780" s="136" t="s">
        <v>104</v>
      </c>
      <c r="H780" s="134">
        <v>45072</v>
      </c>
      <c r="I780" s="134">
        <v>45473</v>
      </c>
      <c r="J780" s="130">
        <v>0.89</v>
      </c>
      <c r="K780" s="121">
        <v>8743809108</v>
      </c>
      <c r="L780" s="123">
        <f>F780+N780-K780</f>
        <v>1063086274</v>
      </c>
      <c r="M780" s="122">
        <v>2</v>
      </c>
      <c r="N780" s="121">
        <v>3695774142</v>
      </c>
      <c r="O780" s="35" t="s">
        <v>277</v>
      </c>
    </row>
    <row r="781" spans="1:15" ht="13.2" customHeight="1" x14ac:dyDescent="0.25">
      <c r="A781" s="285" t="s">
        <v>5178</v>
      </c>
      <c r="B781" s="197" t="s">
        <v>67</v>
      </c>
      <c r="C781" s="136" t="s">
        <v>281</v>
      </c>
      <c r="D781" s="116" t="s">
        <v>15</v>
      </c>
      <c r="E781" s="35" t="s">
        <v>29</v>
      </c>
      <c r="F781" s="133">
        <v>2220198099</v>
      </c>
      <c r="G781" s="136" t="s">
        <v>105</v>
      </c>
      <c r="H781" s="134">
        <v>45077</v>
      </c>
      <c r="I781" s="134">
        <v>45291</v>
      </c>
      <c r="J781" s="130">
        <v>0</v>
      </c>
      <c r="K781" s="121">
        <v>0</v>
      </c>
      <c r="L781" s="123">
        <f>F781</f>
        <v>2220198099</v>
      </c>
      <c r="M781" s="122" t="s">
        <v>14</v>
      </c>
      <c r="N781" s="121" t="s">
        <v>14</v>
      </c>
      <c r="O781" s="35" t="s">
        <v>278</v>
      </c>
    </row>
    <row r="782" spans="1:15" ht="13.2" customHeight="1" x14ac:dyDescent="0.25">
      <c r="A782" s="285" t="s">
        <v>5178</v>
      </c>
      <c r="B782" s="197" t="s">
        <v>68</v>
      </c>
      <c r="C782" s="136" t="s">
        <v>282</v>
      </c>
      <c r="D782" s="116" t="s">
        <v>15</v>
      </c>
      <c r="E782" s="35" t="s">
        <v>30</v>
      </c>
      <c r="F782" s="133">
        <v>1249794412</v>
      </c>
      <c r="G782" s="136" t="s">
        <v>106</v>
      </c>
      <c r="H782" s="134">
        <v>45092</v>
      </c>
      <c r="I782" s="134">
        <v>45291</v>
      </c>
      <c r="J782" s="137">
        <v>0.92</v>
      </c>
      <c r="K782" s="138">
        <v>346979365</v>
      </c>
      <c r="L782" s="139">
        <v>902815049</v>
      </c>
      <c r="M782" s="4">
        <v>4</v>
      </c>
      <c r="N782" s="123" t="s">
        <v>14</v>
      </c>
      <c r="O782" s="127" t="s">
        <v>135</v>
      </c>
    </row>
    <row r="783" spans="1:15" ht="13.2" customHeight="1" x14ac:dyDescent="0.25">
      <c r="A783" s="285" t="s">
        <v>5178</v>
      </c>
      <c r="B783" s="197" t="s">
        <v>69</v>
      </c>
      <c r="C783" s="136" t="s">
        <v>283</v>
      </c>
      <c r="D783" s="116" t="s">
        <v>15</v>
      </c>
      <c r="E783" s="35" t="s">
        <v>31</v>
      </c>
      <c r="F783" s="133">
        <v>2209916011</v>
      </c>
      <c r="G783" s="136" t="s">
        <v>107</v>
      </c>
      <c r="H783" s="134">
        <v>45093</v>
      </c>
      <c r="I783" s="134">
        <v>45397</v>
      </c>
      <c r="J783" s="140">
        <v>0.75</v>
      </c>
      <c r="K783" s="138">
        <v>1049456584</v>
      </c>
      <c r="L783" s="139">
        <f>F783-K783</f>
        <v>1160459427</v>
      </c>
      <c r="M783" s="122">
        <v>3</v>
      </c>
      <c r="N783" s="121" t="s">
        <v>14</v>
      </c>
      <c r="O783" s="127" t="s">
        <v>132</v>
      </c>
    </row>
    <row r="784" spans="1:15" ht="13.2" customHeight="1" x14ac:dyDescent="0.25">
      <c r="A784" s="285" t="s">
        <v>5178</v>
      </c>
      <c r="B784" s="197" t="s">
        <v>70</v>
      </c>
      <c r="C784" s="136" t="s">
        <v>284</v>
      </c>
      <c r="D784" s="114" t="s">
        <v>280</v>
      </c>
      <c r="E784" s="35" t="s">
        <v>32</v>
      </c>
      <c r="F784" s="133">
        <v>1605004170</v>
      </c>
      <c r="G784" s="136" t="s">
        <v>108</v>
      </c>
      <c r="H784" s="134">
        <v>45107</v>
      </c>
      <c r="I784" s="134">
        <v>45473</v>
      </c>
      <c r="J784" s="140">
        <v>0.87</v>
      </c>
      <c r="K784" s="138">
        <v>2076237625</v>
      </c>
      <c r="L784" s="139">
        <f>F784+N784-K784</f>
        <v>315004305</v>
      </c>
      <c r="M784" s="136">
        <v>2</v>
      </c>
      <c r="N784" s="121">
        <f>471240000+314997760</f>
        <v>786237760</v>
      </c>
      <c r="O784" s="35" t="s">
        <v>134</v>
      </c>
    </row>
    <row r="785" spans="1:16" ht="13.2" customHeight="1" x14ac:dyDescent="0.25">
      <c r="A785" s="285" t="s">
        <v>5178</v>
      </c>
      <c r="B785" s="197" t="s">
        <v>71</v>
      </c>
      <c r="C785" s="136" t="s">
        <v>285</v>
      </c>
      <c r="D785" s="114" t="s">
        <v>280</v>
      </c>
      <c r="E785" s="35" t="s">
        <v>33</v>
      </c>
      <c r="F785" s="133">
        <v>3771281360</v>
      </c>
      <c r="G785" s="136" t="s">
        <v>108</v>
      </c>
      <c r="H785" s="134">
        <v>45107</v>
      </c>
      <c r="I785" s="134">
        <v>45473</v>
      </c>
      <c r="J785" s="140">
        <v>0.71</v>
      </c>
      <c r="K785" s="138">
        <v>4178618360</v>
      </c>
      <c r="L785" s="138">
        <f>F785+N785-K785</f>
        <v>1694743260</v>
      </c>
      <c r="M785" s="122">
        <v>2</v>
      </c>
      <c r="N785" s="121">
        <f>499999920+1602080340</f>
        <v>2102080260</v>
      </c>
      <c r="O785" s="35" t="s">
        <v>134</v>
      </c>
    </row>
    <row r="786" spans="1:16" ht="13.2" customHeight="1" x14ac:dyDescent="0.25">
      <c r="A786" s="285" t="s">
        <v>5178</v>
      </c>
      <c r="B786" s="197" t="s">
        <v>72</v>
      </c>
      <c r="C786" s="136" t="s">
        <v>286</v>
      </c>
      <c r="D786" s="116" t="s">
        <v>15</v>
      </c>
      <c r="E786" s="35" t="s">
        <v>34</v>
      </c>
      <c r="F786" s="133">
        <v>1309789164</v>
      </c>
      <c r="G786" s="136" t="s">
        <v>109</v>
      </c>
      <c r="H786" s="134">
        <v>45092</v>
      </c>
      <c r="I786" s="134">
        <v>45291</v>
      </c>
      <c r="J786" s="120">
        <v>0.8</v>
      </c>
      <c r="K786" s="121">
        <v>667034669</v>
      </c>
      <c r="L786" s="121">
        <f>F786-K786</f>
        <v>642754495</v>
      </c>
      <c r="M786" s="122">
        <v>2</v>
      </c>
      <c r="N786" s="121" t="s">
        <v>14</v>
      </c>
      <c r="O786" s="127" t="s">
        <v>130</v>
      </c>
    </row>
    <row r="787" spans="1:16" ht="13.2" customHeight="1" x14ac:dyDescent="0.25">
      <c r="A787" s="285" t="s">
        <v>5178</v>
      </c>
      <c r="B787" s="197" t="s">
        <v>73</v>
      </c>
      <c r="C787" s="136" t="s">
        <v>287</v>
      </c>
      <c r="D787" s="116" t="s">
        <v>15</v>
      </c>
      <c r="E787" s="35" t="s">
        <v>35</v>
      </c>
      <c r="F787" s="133">
        <v>2237404778</v>
      </c>
      <c r="G787" s="136" t="s">
        <v>107</v>
      </c>
      <c r="H787" s="134">
        <v>45119</v>
      </c>
      <c r="I787" s="134">
        <v>45424</v>
      </c>
      <c r="J787" s="130">
        <v>0.95</v>
      </c>
      <c r="K787" s="121">
        <v>1185668886</v>
      </c>
      <c r="L787" s="121">
        <f>F787-K787</f>
        <v>1051735892</v>
      </c>
      <c r="M787" s="122">
        <v>3</v>
      </c>
      <c r="N787" s="121" t="s">
        <v>14</v>
      </c>
      <c r="O787" s="35" t="s">
        <v>132</v>
      </c>
    </row>
    <row r="788" spans="1:16" ht="13.2" customHeight="1" x14ac:dyDescent="0.25">
      <c r="A788" s="285" t="s">
        <v>5178</v>
      </c>
      <c r="B788" s="197" t="s">
        <v>74</v>
      </c>
      <c r="C788" s="136" t="s">
        <v>288</v>
      </c>
      <c r="D788" s="116" t="s">
        <v>15</v>
      </c>
      <c r="E788" s="35" t="s">
        <v>36</v>
      </c>
      <c r="F788" s="133">
        <v>2192931500</v>
      </c>
      <c r="G788" s="136" t="s">
        <v>110</v>
      </c>
      <c r="H788" s="134">
        <v>45117</v>
      </c>
      <c r="I788" s="134">
        <v>45392</v>
      </c>
      <c r="J788" s="120">
        <v>0.65</v>
      </c>
      <c r="K788" s="121">
        <v>0</v>
      </c>
      <c r="L788" s="121">
        <f>F788</f>
        <v>2192931500</v>
      </c>
      <c r="M788" s="122">
        <v>2</v>
      </c>
      <c r="N788" s="121" t="s">
        <v>14</v>
      </c>
      <c r="O788" s="35" t="s">
        <v>130</v>
      </c>
    </row>
    <row r="789" spans="1:16" ht="13.2" customHeight="1" x14ac:dyDescent="0.25">
      <c r="A789" s="285" t="s">
        <v>5178</v>
      </c>
      <c r="B789" s="197" t="s">
        <v>75</v>
      </c>
      <c r="C789" s="136" t="s">
        <v>289</v>
      </c>
      <c r="D789" s="116" t="s">
        <v>15</v>
      </c>
      <c r="E789" s="35" t="s">
        <v>37</v>
      </c>
      <c r="F789" s="133">
        <v>1323745956</v>
      </c>
      <c r="G789" s="136" t="s">
        <v>111</v>
      </c>
      <c r="H789" s="134">
        <v>45114</v>
      </c>
      <c r="I789" s="134">
        <v>45291</v>
      </c>
      <c r="J789" s="120">
        <v>0.95</v>
      </c>
      <c r="K789" s="121">
        <v>1140442504</v>
      </c>
      <c r="L789" s="123">
        <f>F789-K789+N789</f>
        <v>423916899</v>
      </c>
      <c r="M789" s="122">
        <v>3</v>
      </c>
      <c r="N789" s="121">
        <v>240613447</v>
      </c>
      <c r="O789" s="35" t="s">
        <v>130</v>
      </c>
    </row>
    <row r="790" spans="1:16" ht="13.2" customHeight="1" x14ac:dyDescent="0.25">
      <c r="A790" s="285" t="s">
        <v>5178</v>
      </c>
      <c r="B790" s="197" t="s">
        <v>76</v>
      </c>
      <c r="C790" s="136" t="s">
        <v>290</v>
      </c>
      <c r="D790" s="116" t="s">
        <v>15</v>
      </c>
      <c r="E790" s="35" t="s">
        <v>38</v>
      </c>
      <c r="F790" s="133">
        <v>2063236392</v>
      </c>
      <c r="G790" s="136" t="s">
        <v>112</v>
      </c>
      <c r="H790" s="134">
        <v>45124</v>
      </c>
      <c r="I790" s="134">
        <v>45428</v>
      </c>
      <c r="J790" s="137">
        <v>0.8</v>
      </c>
      <c r="K790" s="138">
        <v>1245984629</v>
      </c>
      <c r="L790" s="138">
        <f>F790-K790</f>
        <v>817251763</v>
      </c>
      <c r="M790" s="122">
        <v>3</v>
      </c>
      <c r="N790" s="121" t="s">
        <v>14</v>
      </c>
      <c r="O790" s="35" t="s">
        <v>135</v>
      </c>
    </row>
    <row r="791" spans="1:16" ht="13.2" customHeight="1" x14ac:dyDescent="0.25">
      <c r="A791" s="285" t="s">
        <v>5178</v>
      </c>
      <c r="B791" s="197" t="s">
        <v>77</v>
      </c>
      <c r="C791" s="136" t="s">
        <v>291</v>
      </c>
      <c r="D791" s="116" t="s">
        <v>15</v>
      </c>
      <c r="E791" s="35" t="s">
        <v>39</v>
      </c>
      <c r="F791" s="133">
        <v>1961431558</v>
      </c>
      <c r="G791" s="136" t="s">
        <v>113</v>
      </c>
      <c r="H791" s="134">
        <v>45141</v>
      </c>
      <c r="I791" s="134">
        <v>45291</v>
      </c>
      <c r="J791" s="130">
        <v>0</v>
      </c>
      <c r="K791" s="121">
        <v>0</v>
      </c>
      <c r="L791" s="133">
        <v>1961431558</v>
      </c>
      <c r="M791" s="122">
        <v>2</v>
      </c>
      <c r="N791" s="121" t="s">
        <v>14</v>
      </c>
      <c r="O791" s="127" t="s">
        <v>135</v>
      </c>
    </row>
    <row r="792" spans="1:16" ht="13.2" customHeight="1" x14ac:dyDescent="0.25">
      <c r="A792" s="285" t="s">
        <v>5178</v>
      </c>
      <c r="B792" s="197" t="s">
        <v>78</v>
      </c>
      <c r="C792" s="136" t="s">
        <v>292</v>
      </c>
      <c r="D792" s="116" t="s">
        <v>15</v>
      </c>
      <c r="E792" s="35" t="s">
        <v>40</v>
      </c>
      <c r="F792" s="133">
        <v>1430542882</v>
      </c>
      <c r="G792" s="136" t="s">
        <v>113</v>
      </c>
      <c r="H792" s="134">
        <v>45141</v>
      </c>
      <c r="I792" s="134">
        <v>45291</v>
      </c>
      <c r="J792" s="120">
        <v>0.85</v>
      </c>
      <c r="K792" s="121">
        <v>610590704</v>
      </c>
      <c r="L792" s="121">
        <f>F792-K792</f>
        <v>819952178</v>
      </c>
      <c r="M792" s="122">
        <v>4</v>
      </c>
      <c r="N792" s="121" t="s">
        <v>14</v>
      </c>
      <c r="O792" s="127" t="s">
        <v>130</v>
      </c>
    </row>
    <row r="793" spans="1:16" ht="13.2" customHeight="1" x14ac:dyDescent="0.25">
      <c r="A793" s="285" t="s">
        <v>5178</v>
      </c>
      <c r="B793" s="197" t="s">
        <v>79</v>
      </c>
      <c r="C793" s="136" t="s">
        <v>293</v>
      </c>
      <c r="D793" s="116" t="s">
        <v>15</v>
      </c>
      <c r="E793" s="35" t="s">
        <v>41</v>
      </c>
      <c r="F793" s="133">
        <v>125118998</v>
      </c>
      <c r="G793" s="136" t="s">
        <v>114</v>
      </c>
      <c r="H793" s="134">
        <v>45174</v>
      </c>
      <c r="I793" s="134">
        <v>45291</v>
      </c>
      <c r="J793" s="27">
        <v>0.22</v>
      </c>
      <c r="K793" s="121">
        <v>125118998</v>
      </c>
      <c r="L793" s="123">
        <f>N793</f>
        <v>447124650</v>
      </c>
      <c r="M793" s="122">
        <v>2</v>
      </c>
      <c r="N793" s="121">
        <v>447124650</v>
      </c>
      <c r="O793" s="35" t="s">
        <v>249</v>
      </c>
      <c r="P793" s="266"/>
    </row>
    <row r="794" spans="1:16" ht="13.2" customHeight="1" x14ac:dyDescent="0.25">
      <c r="A794" s="285" t="s">
        <v>5178</v>
      </c>
      <c r="B794" s="197" t="s">
        <v>80</v>
      </c>
      <c r="C794" s="136" t="s">
        <v>294</v>
      </c>
      <c r="D794" s="116" t="s">
        <v>15</v>
      </c>
      <c r="E794" s="35" t="s">
        <v>42</v>
      </c>
      <c r="F794" s="133">
        <v>949941386</v>
      </c>
      <c r="G794" s="136" t="s">
        <v>115</v>
      </c>
      <c r="H794" s="134">
        <v>45148</v>
      </c>
      <c r="I794" s="134">
        <v>45291</v>
      </c>
      <c r="J794" s="130">
        <v>0.98</v>
      </c>
      <c r="K794" s="121">
        <v>276987353</v>
      </c>
      <c r="L794" s="121">
        <f>F794-K794</f>
        <v>672954033</v>
      </c>
      <c r="M794" s="122">
        <v>4</v>
      </c>
      <c r="N794" s="121" t="s">
        <v>14</v>
      </c>
      <c r="O794" s="35" t="s">
        <v>132</v>
      </c>
      <c r="P794" s="266"/>
    </row>
    <row r="795" spans="1:16" ht="13.2" customHeight="1" x14ac:dyDescent="0.25">
      <c r="A795" s="285" t="s">
        <v>5178</v>
      </c>
      <c r="B795" s="197" t="s">
        <v>81</v>
      </c>
      <c r="C795" s="136" t="s">
        <v>295</v>
      </c>
      <c r="D795" s="116" t="s">
        <v>15</v>
      </c>
      <c r="E795" s="35" t="s">
        <v>43</v>
      </c>
      <c r="F795" s="133">
        <v>1861006676</v>
      </c>
      <c r="G795" s="136" t="s">
        <v>116</v>
      </c>
      <c r="H795" s="134">
        <v>45175</v>
      </c>
      <c r="I795" s="134">
        <v>45291</v>
      </c>
      <c r="J795" s="27">
        <v>0.24</v>
      </c>
      <c r="K795" s="121">
        <v>693869471</v>
      </c>
      <c r="L795" s="141">
        <f>F795-K795+N795</f>
        <v>2164807765</v>
      </c>
      <c r="M795" s="122">
        <v>3</v>
      </c>
      <c r="N795" s="121">
        <v>997670560</v>
      </c>
      <c r="O795" s="136" t="s">
        <v>114</v>
      </c>
      <c r="P795" s="266"/>
    </row>
    <row r="796" spans="1:16" ht="13.2" customHeight="1" x14ac:dyDescent="0.25">
      <c r="A796" s="285" t="s">
        <v>5178</v>
      </c>
      <c r="B796" s="197" t="s">
        <v>82</v>
      </c>
      <c r="C796" s="136" t="s">
        <v>296</v>
      </c>
      <c r="D796" s="116" t="s">
        <v>15</v>
      </c>
      <c r="E796" s="35" t="s">
        <v>44</v>
      </c>
      <c r="F796" s="133">
        <v>3400483064</v>
      </c>
      <c r="G796" s="136" t="s">
        <v>117</v>
      </c>
      <c r="H796" s="134">
        <v>45177</v>
      </c>
      <c r="I796" s="134">
        <v>45481</v>
      </c>
      <c r="J796" s="120">
        <v>0.45</v>
      </c>
      <c r="K796" s="121">
        <v>1497315547</v>
      </c>
      <c r="L796" s="121">
        <f>F796-K796</f>
        <v>1903167517</v>
      </c>
      <c r="M796" s="122">
        <v>1</v>
      </c>
      <c r="N796" s="121" t="s">
        <v>14</v>
      </c>
      <c r="O796" s="35" t="s">
        <v>130</v>
      </c>
      <c r="P796" s="278"/>
    </row>
    <row r="797" spans="1:16" ht="13.2" customHeight="1" x14ac:dyDescent="0.25">
      <c r="A797" s="285" t="s">
        <v>5178</v>
      </c>
      <c r="B797" s="197" t="s">
        <v>83</v>
      </c>
      <c r="C797" s="136" t="s">
        <v>297</v>
      </c>
      <c r="D797" s="142" t="s">
        <v>266</v>
      </c>
      <c r="E797" s="35" t="s">
        <v>45</v>
      </c>
      <c r="F797" s="133">
        <v>5230438139</v>
      </c>
      <c r="G797" s="136" t="s">
        <v>115</v>
      </c>
      <c r="H797" s="134">
        <v>45180</v>
      </c>
      <c r="I797" s="134">
        <v>45545</v>
      </c>
      <c r="J797" s="130">
        <v>0.2</v>
      </c>
      <c r="K797" s="121">
        <v>0</v>
      </c>
      <c r="L797" s="121">
        <f>F797</f>
        <v>5230438139</v>
      </c>
      <c r="M797" s="4">
        <v>1</v>
      </c>
      <c r="N797" s="143" t="s">
        <v>14</v>
      </c>
      <c r="O797" s="35" t="s">
        <v>135</v>
      </c>
      <c r="P797" s="278"/>
    </row>
    <row r="798" spans="1:16" ht="13.2" customHeight="1" x14ac:dyDescent="0.25">
      <c r="A798" s="285" t="s">
        <v>5178</v>
      </c>
      <c r="B798" s="197" t="s">
        <v>84</v>
      </c>
      <c r="C798" s="136" t="s">
        <v>298</v>
      </c>
      <c r="D798" s="142" t="s">
        <v>266</v>
      </c>
      <c r="E798" s="35" t="s">
        <v>46</v>
      </c>
      <c r="F798" s="133">
        <v>8322265000</v>
      </c>
      <c r="G798" s="136" t="s">
        <v>118</v>
      </c>
      <c r="H798" s="134">
        <v>45188</v>
      </c>
      <c r="I798" s="134">
        <v>45291</v>
      </c>
      <c r="J798" s="130">
        <v>0.99299999999999999</v>
      </c>
      <c r="K798" s="144">
        <v>3627404162</v>
      </c>
      <c r="L798" s="121">
        <f>F798-K798</f>
        <v>4694860838</v>
      </c>
      <c r="M798" s="122">
        <v>2</v>
      </c>
      <c r="N798" s="121" t="s">
        <v>14</v>
      </c>
      <c r="O798" s="35" t="s">
        <v>279</v>
      </c>
      <c r="P798" s="267"/>
    </row>
    <row r="799" spans="1:16" ht="13.2" customHeight="1" x14ac:dyDescent="0.25">
      <c r="A799" s="285" t="s">
        <v>5178</v>
      </c>
      <c r="B799" s="197" t="s">
        <v>85</v>
      </c>
      <c r="C799" s="136" t="s">
        <v>299</v>
      </c>
      <c r="D799" s="116" t="s">
        <v>15</v>
      </c>
      <c r="E799" s="35" t="s">
        <v>47</v>
      </c>
      <c r="F799" s="133">
        <v>399642876</v>
      </c>
      <c r="G799" s="136" t="s">
        <v>119</v>
      </c>
      <c r="H799" s="134">
        <v>45191</v>
      </c>
      <c r="I799" s="134">
        <v>45291</v>
      </c>
      <c r="J799" s="130">
        <v>0.3</v>
      </c>
      <c r="K799" s="144">
        <v>114175562</v>
      </c>
      <c r="L799" s="121">
        <v>285467314</v>
      </c>
      <c r="M799" s="122">
        <v>3</v>
      </c>
      <c r="N799" s="121" t="s">
        <v>14</v>
      </c>
      <c r="O799" s="35" t="s">
        <v>135</v>
      </c>
      <c r="P799" s="278"/>
    </row>
    <row r="800" spans="1:16" ht="13.2" customHeight="1" x14ac:dyDescent="0.25">
      <c r="A800" s="285" t="s">
        <v>5178</v>
      </c>
      <c r="B800" s="197" t="s">
        <v>86</v>
      </c>
      <c r="C800" s="136" t="s">
        <v>300</v>
      </c>
      <c r="D800" s="142" t="s">
        <v>266</v>
      </c>
      <c r="E800" s="35" t="s">
        <v>48</v>
      </c>
      <c r="F800" s="133">
        <v>10998103749</v>
      </c>
      <c r="G800" s="136" t="s">
        <v>120</v>
      </c>
      <c r="H800" s="134">
        <v>45226</v>
      </c>
      <c r="I800" s="134">
        <v>45657</v>
      </c>
      <c r="J800" s="2">
        <v>0.57499999999999996</v>
      </c>
      <c r="K800" s="132">
        <v>5543416631</v>
      </c>
      <c r="L800" s="145">
        <f>F800-K800</f>
        <v>5454687118</v>
      </c>
      <c r="M800" s="122">
        <v>1</v>
      </c>
      <c r="N800" s="121" t="s">
        <v>14</v>
      </c>
      <c r="O800" s="35" t="s">
        <v>134</v>
      </c>
      <c r="P800" s="267"/>
    </row>
    <row r="801" spans="1:16" ht="13.2" customHeight="1" x14ac:dyDescent="0.25">
      <c r="A801" s="285" t="s">
        <v>5178</v>
      </c>
      <c r="B801" s="197" t="s">
        <v>87</v>
      </c>
      <c r="C801" s="136" t="s">
        <v>301</v>
      </c>
      <c r="D801" s="116" t="s">
        <v>15</v>
      </c>
      <c r="E801" s="35" t="s">
        <v>49</v>
      </c>
      <c r="F801" s="133">
        <v>2948212807</v>
      </c>
      <c r="G801" s="136" t="s">
        <v>121</v>
      </c>
      <c r="H801" s="134">
        <v>45261</v>
      </c>
      <c r="I801" s="134">
        <v>45566</v>
      </c>
      <c r="J801" s="130">
        <v>7.0000000000000007E-2</v>
      </c>
      <c r="K801" s="146">
        <v>232116029</v>
      </c>
      <c r="L801" s="138">
        <f>F801-K801</f>
        <v>2716096778</v>
      </c>
      <c r="M801" s="122">
        <v>1</v>
      </c>
      <c r="N801" s="121" t="s">
        <v>14</v>
      </c>
      <c r="O801" s="35" t="s">
        <v>135</v>
      </c>
      <c r="P801" s="267"/>
    </row>
    <row r="802" spans="1:16" ht="13.2" customHeight="1" x14ac:dyDescent="0.25">
      <c r="A802" s="285" t="s">
        <v>5178</v>
      </c>
      <c r="B802" s="197" t="s">
        <v>88</v>
      </c>
      <c r="C802" s="136" t="s">
        <v>302</v>
      </c>
      <c r="D802" s="116" t="s">
        <v>15</v>
      </c>
      <c r="E802" s="35" t="s">
        <v>50</v>
      </c>
      <c r="F802" s="133">
        <v>764905522</v>
      </c>
      <c r="G802" s="136" t="s">
        <v>122</v>
      </c>
      <c r="H802" s="134">
        <v>45266</v>
      </c>
      <c r="I802" s="134">
        <v>45616</v>
      </c>
      <c r="J802" s="130">
        <v>0.85</v>
      </c>
      <c r="K802" s="105">
        <v>0</v>
      </c>
      <c r="L802" s="121">
        <f>F802</f>
        <v>764905522</v>
      </c>
      <c r="M802" s="122" t="s">
        <v>14</v>
      </c>
      <c r="N802" s="121" t="s">
        <v>14</v>
      </c>
      <c r="O802" s="35" t="s">
        <v>136</v>
      </c>
      <c r="P802" s="278"/>
    </row>
    <row r="803" spans="1:16" ht="13.2" customHeight="1" x14ac:dyDescent="0.25">
      <c r="A803" s="285" t="s">
        <v>5178</v>
      </c>
      <c r="B803" s="197" t="s">
        <v>89</v>
      </c>
      <c r="C803" s="136" t="s">
        <v>303</v>
      </c>
      <c r="D803" s="116" t="s">
        <v>15</v>
      </c>
      <c r="E803" s="35" t="s">
        <v>51</v>
      </c>
      <c r="F803" s="133">
        <v>6331697522</v>
      </c>
      <c r="G803" s="136" t="s">
        <v>123</v>
      </c>
      <c r="H803" s="134">
        <v>45294</v>
      </c>
      <c r="I803" s="134">
        <v>45568</v>
      </c>
      <c r="J803" s="213" t="s">
        <v>310</v>
      </c>
      <c r="K803" s="214">
        <v>0</v>
      </c>
      <c r="L803" s="121">
        <f>F803</f>
        <v>6331697522</v>
      </c>
      <c r="M803" s="122" t="s">
        <v>14</v>
      </c>
      <c r="N803" s="121" t="s">
        <v>14</v>
      </c>
      <c r="O803" s="136" t="s">
        <v>125</v>
      </c>
      <c r="P803" s="267"/>
    </row>
    <row r="804" spans="1:16" ht="13.2" customHeight="1" x14ac:dyDescent="0.25">
      <c r="A804" s="285" t="s">
        <v>5178</v>
      </c>
      <c r="B804" s="197" t="s">
        <v>90</v>
      </c>
      <c r="C804" s="136" t="s">
        <v>304</v>
      </c>
      <c r="D804" s="116" t="s">
        <v>15</v>
      </c>
      <c r="E804" s="35" t="s">
        <v>52</v>
      </c>
      <c r="F804" s="133">
        <v>4189700932</v>
      </c>
      <c r="G804" s="136" t="s">
        <v>124</v>
      </c>
      <c r="H804" s="134">
        <v>45288</v>
      </c>
      <c r="I804" s="134">
        <v>45563</v>
      </c>
      <c r="J804" s="120">
        <v>0.04</v>
      </c>
      <c r="K804" s="105">
        <v>0</v>
      </c>
      <c r="L804" s="121">
        <f>F804</f>
        <v>4189700932</v>
      </c>
      <c r="M804" s="122" t="s">
        <v>14</v>
      </c>
      <c r="N804" s="121" t="s">
        <v>14</v>
      </c>
      <c r="O804" s="35" t="s">
        <v>130</v>
      </c>
      <c r="P804" s="278"/>
    </row>
    <row r="805" spans="1:16" ht="13.2" customHeight="1" x14ac:dyDescent="0.25">
      <c r="A805" s="285" t="s">
        <v>5178</v>
      </c>
      <c r="B805" s="197" t="s">
        <v>91</v>
      </c>
      <c r="C805" s="136" t="s">
        <v>305</v>
      </c>
      <c r="D805" s="116" t="s">
        <v>15</v>
      </c>
      <c r="E805" s="35" t="s">
        <v>53</v>
      </c>
      <c r="F805" s="133">
        <v>735853398</v>
      </c>
      <c r="G805" s="136" t="s">
        <v>125</v>
      </c>
      <c r="H805" s="134">
        <v>45294</v>
      </c>
      <c r="I805" s="134">
        <v>45660</v>
      </c>
      <c r="J805" s="213" t="s">
        <v>309</v>
      </c>
      <c r="K805" s="214">
        <v>0</v>
      </c>
      <c r="L805" s="121">
        <f>F805</f>
        <v>735853398</v>
      </c>
      <c r="M805" s="122" t="s">
        <v>14</v>
      </c>
      <c r="N805" s="121" t="s">
        <v>14</v>
      </c>
      <c r="O805" s="35" t="s">
        <v>138</v>
      </c>
      <c r="P805" s="278"/>
    </row>
    <row r="806" spans="1:16" ht="13.2" customHeight="1" x14ac:dyDescent="0.25">
      <c r="A806" s="285" t="s">
        <v>5178</v>
      </c>
      <c r="B806" s="197" t="s">
        <v>92</v>
      </c>
      <c r="C806" s="136" t="s">
        <v>306</v>
      </c>
      <c r="D806" s="142" t="s">
        <v>266</v>
      </c>
      <c r="E806" s="35" t="s">
        <v>54</v>
      </c>
      <c r="F806" s="133">
        <v>2590747555</v>
      </c>
      <c r="G806" s="136" t="s">
        <v>126</v>
      </c>
      <c r="H806" s="83">
        <v>45432</v>
      </c>
      <c r="I806" s="83">
        <v>45657</v>
      </c>
      <c r="J806" s="130">
        <v>0</v>
      </c>
      <c r="K806" s="105">
        <v>0</v>
      </c>
      <c r="L806" s="121">
        <f>F806</f>
        <v>2590747555</v>
      </c>
      <c r="M806" s="122">
        <v>1</v>
      </c>
      <c r="N806" s="121" t="s">
        <v>14</v>
      </c>
      <c r="O806" s="173" t="s">
        <v>132</v>
      </c>
      <c r="P806" s="267"/>
    </row>
    <row r="807" spans="1:16" ht="13.2" customHeight="1" x14ac:dyDescent="0.25">
      <c r="A807" s="285" t="s">
        <v>5178</v>
      </c>
      <c r="B807" s="197" t="s">
        <v>93</v>
      </c>
      <c r="C807" s="136" t="s">
        <v>307</v>
      </c>
      <c r="D807" s="142" t="s">
        <v>266</v>
      </c>
      <c r="E807" s="35" t="s">
        <v>55</v>
      </c>
      <c r="F807" s="133">
        <v>6806658882</v>
      </c>
      <c r="G807" s="136" t="s">
        <v>127</v>
      </c>
      <c r="H807" s="83">
        <v>45427</v>
      </c>
      <c r="I807" s="83">
        <v>45657</v>
      </c>
      <c r="J807" s="130">
        <v>0.15</v>
      </c>
      <c r="K807" s="105">
        <v>0</v>
      </c>
      <c r="L807" s="121">
        <v>0</v>
      </c>
      <c r="M807" s="122">
        <v>1</v>
      </c>
      <c r="N807" s="121" t="s">
        <v>14</v>
      </c>
      <c r="O807" s="173" t="s">
        <v>137</v>
      </c>
      <c r="P807" s="267"/>
    </row>
    <row r="808" spans="1:16" ht="13.2" customHeight="1" x14ac:dyDescent="0.25">
      <c r="A808" s="285" t="s">
        <v>5178</v>
      </c>
      <c r="B808" s="198" t="s">
        <v>199</v>
      </c>
      <c r="C808" s="35" t="s">
        <v>171</v>
      </c>
      <c r="D808" s="74" t="s">
        <v>280</v>
      </c>
      <c r="E808" s="35" t="s">
        <v>139</v>
      </c>
      <c r="F808" s="138">
        <v>3543921626</v>
      </c>
      <c r="G808" s="35" t="s">
        <v>104</v>
      </c>
      <c r="H808" s="83">
        <v>45365</v>
      </c>
      <c r="I808" s="83">
        <v>45614</v>
      </c>
      <c r="J808" s="140">
        <v>0.31</v>
      </c>
      <c r="K808" s="147">
        <v>1110103876</v>
      </c>
      <c r="L808" s="138">
        <f>F808-K808</f>
        <v>2433817750</v>
      </c>
      <c r="M808" s="148" t="s">
        <v>14</v>
      </c>
      <c r="N808" s="138" t="s">
        <v>14</v>
      </c>
      <c r="O808" s="35" t="s">
        <v>248</v>
      </c>
      <c r="P808" s="267"/>
    </row>
    <row r="809" spans="1:16" ht="13.2" customHeight="1" x14ac:dyDescent="0.25">
      <c r="A809" s="285" t="s">
        <v>5178</v>
      </c>
      <c r="B809" s="197" t="s">
        <v>200</v>
      </c>
      <c r="C809" s="136" t="s">
        <v>172</v>
      </c>
      <c r="D809" s="116" t="s">
        <v>280</v>
      </c>
      <c r="E809" s="35" t="s">
        <v>140</v>
      </c>
      <c r="F809" s="133">
        <v>51150960</v>
      </c>
      <c r="G809" s="136" t="s">
        <v>226</v>
      </c>
      <c r="H809" s="134">
        <v>45369</v>
      </c>
      <c r="I809" s="134">
        <v>45618</v>
      </c>
      <c r="J809" s="130">
        <v>0.28000000000000003</v>
      </c>
      <c r="K809" s="121">
        <v>14208600</v>
      </c>
      <c r="L809" s="121">
        <f>F809-K809</f>
        <v>36942360</v>
      </c>
      <c r="M809" s="148" t="s">
        <v>14</v>
      </c>
      <c r="N809" s="138" t="s">
        <v>14</v>
      </c>
      <c r="O809" s="35" t="s">
        <v>248</v>
      </c>
      <c r="P809" s="267"/>
    </row>
    <row r="810" spans="1:16" ht="13.2" customHeight="1" x14ac:dyDescent="0.25">
      <c r="A810" s="285" t="s">
        <v>5178</v>
      </c>
      <c r="B810" s="197" t="s">
        <v>201</v>
      </c>
      <c r="C810" s="136" t="s">
        <v>173</v>
      </c>
      <c r="D810" s="142" t="s">
        <v>15</v>
      </c>
      <c r="E810" s="35" t="s">
        <v>141</v>
      </c>
      <c r="F810" s="133">
        <v>209620043</v>
      </c>
      <c r="G810" s="136" t="s">
        <v>227</v>
      </c>
      <c r="H810" s="134">
        <v>45393</v>
      </c>
      <c r="I810" s="134">
        <v>45657</v>
      </c>
      <c r="J810" s="130">
        <v>0.33329999999999999</v>
      </c>
      <c r="K810" s="121">
        <v>64603828</v>
      </c>
      <c r="L810" s="121">
        <f>F810-K810</f>
        <v>145016215</v>
      </c>
      <c r="M810" s="148" t="s">
        <v>14</v>
      </c>
      <c r="N810" s="138" t="s">
        <v>14</v>
      </c>
      <c r="O810" s="35" t="s">
        <v>137</v>
      </c>
      <c r="P810" s="267"/>
    </row>
    <row r="811" spans="1:16" ht="13.2" customHeight="1" x14ac:dyDescent="0.25">
      <c r="A811" s="285" t="s">
        <v>5178</v>
      </c>
      <c r="B811" s="197" t="s">
        <v>202</v>
      </c>
      <c r="C811" s="136" t="s">
        <v>174</v>
      </c>
      <c r="D811" s="142" t="s">
        <v>15</v>
      </c>
      <c r="E811" s="35" t="s">
        <v>142</v>
      </c>
      <c r="F811" s="133">
        <v>195016010</v>
      </c>
      <c r="G811" s="136" t="s">
        <v>228</v>
      </c>
      <c r="H811" s="134">
        <v>45418</v>
      </c>
      <c r="I811" s="134">
        <v>45602</v>
      </c>
      <c r="J811" s="130">
        <v>1</v>
      </c>
      <c r="K811" s="121">
        <f>113254382+81761627</f>
        <v>195016009</v>
      </c>
      <c r="L811" s="121">
        <f>F811-K811</f>
        <v>1</v>
      </c>
      <c r="M811" s="148" t="s">
        <v>14</v>
      </c>
      <c r="N811" s="138" t="s">
        <v>14</v>
      </c>
      <c r="O811" s="35" t="s">
        <v>137</v>
      </c>
      <c r="P811" s="267"/>
    </row>
    <row r="812" spans="1:16" ht="13.2" customHeight="1" x14ac:dyDescent="0.25">
      <c r="A812" s="285" t="s">
        <v>5178</v>
      </c>
      <c r="B812" s="197" t="s">
        <v>203</v>
      </c>
      <c r="C812" s="136" t="s">
        <v>175</v>
      </c>
      <c r="D812" s="116" t="s">
        <v>280</v>
      </c>
      <c r="E812" s="35" t="s">
        <v>143</v>
      </c>
      <c r="F812" s="133">
        <v>2312958583</v>
      </c>
      <c r="G812" s="136" t="s">
        <v>229</v>
      </c>
      <c r="H812" s="134">
        <v>45408</v>
      </c>
      <c r="I812" s="134">
        <v>45625</v>
      </c>
      <c r="J812" s="27">
        <v>0.16</v>
      </c>
      <c r="K812" s="143">
        <v>377946975</v>
      </c>
      <c r="L812" s="151">
        <f>F812-K812</f>
        <v>1935011608</v>
      </c>
      <c r="M812" s="148" t="s">
        <v>14</v>
      </c>
      <c r="N812" s="138" t="s">
        <v>14</v>
      </c>
      <c r="O812" s="35" t="s">
        <v>249</v>
      </c>
      <c r="P812" s="267"/>
    </row>
    <row r="813" spans="1:16" ht="13.2" customHeight="1" x14ac:dyDescent="0.25">
      <c r="A813" s="285" t="s">
        <v>5178</v>
      </c>
      <c r="B813" s="197" t="s">
        <v>204</v>
      </c>
      <c r="C813" s="136" t="s">
        <v>176</v>
      </c>
      <c r="D813" s="116" t="s">
        <v>280</v>
      </c>
      <c r="E813" s="35" t="s">
        <v>144</v>
      </c>
      <c r="F813" s="133">
        <v>549779580</v>
      </c>
      <c r="G813" s="136" t="s">
        <v>230</v>
      </c>
      <c r="H813" s="134">
        <v>45415</v>
      </c>
      <c r="I813" s="134">
        <v>45657</v>
      </c>
      <c r="J813" s="27">
        <v>0.05</v>
      </c>
      <c r="K813" s="143">
        <v>24964200</v>
      </c>
      <c r="L813" s="151">
        <f>F813-K813</f>
        <v>524815380</v>
      </c>
      <c r="M813" s="148" t="s">
        <v>14</v>
      </c>
      <c r="N813" s="138" t="s">
        <v>14</v>
      </c>
      <c r="O813" s="35" t="s">
        <v>249</v>
      </c>
      <c r="P813" s="267"/>
    </row>
    <row r="814" spans="1:16" ht="13.2" customHeight="1" x14ac:dyDescent="0.25">
      <c r="A814" s="285" t="s">
        <v>5178</v>
      </c>
      <c r="B814" s="197" t="s">
        <v>205</v>
      </c>
      <c r="C814" s="136" t="s">
        <v>177</v>
      </c>
      <c r="D814" s="142" t="s">
        <v>15</v>
      </c>
      <c r="E814" s="35" t="s">
        <v>145</v>
      </c>
      <c r="F814" s="133">
        <v>2327148966</v>
      </c>
      <c r="G814" s="136" t="s">
        <v>231</v>
      </c>
      <c r="H814" s="134">
        <v>45421</v>
      </c>
      <c r="I814" s="134">
        <v>45605</v>
      </c>
      <c r="J814" s="130">
        <v>0.53</v>
      </c>
      <c r="K814" s="121">
        <v>1239438195</v>
      </c>
      <c r="L814" s="143">
        <f>F814-K814</f>
        <v>1087710771</v>
      </c>
      <c r="M814" s="148" t="s">
        <v>14</v>
      </c>
      <c r="N814" s="138" t="s">
        <v>14</v>
      </c>
      <c r="O814" s="35" t="s">
        <v>137</v>
      </c>
      <c r="P814" s="267"/>
    </row>
    <row r="815" spans="1:16" ht="13.2" customHeight="1" x14ac:dyDescent="0.25">
      <c r="A815" s="285" t="s">
        <v>5178</v>
      </c>
      <c r="B815" s="197" t="s">
        <v>206</v>
      </c>
      <c r="C815" s="136" t="s">
        <v>178</v>
      </c>
      <c r="D815" s="142" t="s">
        <v>15</v>
      </c>
      <c r="E815" s="35" t="s">
        <v>146</v>
      </c>
      <c r="F815" s="133">
        <v>479644375</v>
      </c>
      <c r="G815" s="136" t="s">
        <v>232</v>
      </c>
      <c r="H815" s="134">
        <v>45436</v>
      </c>
      <c r="I815" s="134">
        <v>45589</v>
      </c>
      <c r="J815" s="45">
        <v>1</v>
      </c>
      <c r="K815" s="46">
        <v>0</v>
      </c>
      <c r="L815" s="47">
        <f>F815</f>
        <v>479644375</v>
      </c>
      <c r="M815" s="148" t="s">
        <v>14</v>
      </c>
      <c r="N815" s="138" t="s">
        <v>14</v>
      </c>
      <c r="O815" s="35" t="s">
        <v>250</v>
      </c>
      <c r="P815" s="267"/>
    </row>
    <row r="816" spans="1:16" ht="13.2" customHeight="1" x14ac:dyDescent="0.25">
      <c r="A816" s="285" t="s">
        <v>5178</v>
      </c>
      <c r="B816" s="197" t="s">
        <v>207</v>
      </c>
      <c r="C816" s="136" t="s">
        <v>179</v>
      </c>
      <c r="D816" s="142" t="s">
        <v>15</v>
      </c>
      <c r="E816" s="35" t="s">
        <v>147</v>
      </c>
      <c r="F816" s="133">
        <v>72012124</v>
      </c>
      <c r="G816" s="136" t="s">
        <v>233</v>
      </c>
      <c r="H816" s="134">
        <v>45440</v>
      </c>
      <c r="I816" s="134">
        <v>45657</v>
      </c>
      <c r="J816" s="45">
        <v>0.28000000000000003</v>
      </c>
      <c r="K816" s="47">
        <v>30965573</v>
      </c>
      <c r="L816" s="47">
        <f>F816-K816</f>
        <v>41046551</v>
      </c>
      <c r="M816" s="148" t="s">
        <v>14</v>
      </c>
      <c r="N816" s="138" t="s">
        <v>14</v>
      </c>
      <c r="O816" s="35" t="s">
        <v>251</v>
      </c>
      <c r="P816" s="267"/>
    </row>
    <row r="817" spans="1:16" ht="13.2" customHeight="1" x14ac:dyDescent="0.25">
      <c r="A817" s="285" t="s">
        <v>5178</v>
      </c>
      <c r="B817" s="197" t="s">
        <v>208</v>
      </c>
      <c r="C817" s="136" t="s">
        <v>180</v>
      </c>
      <c r="D817" s="142" t="s">
        <v>15</v>
      </c>
      <c r="E817" s="35" t="s">
        <v>148</v>
      </c>
      <c r="F817" s="133">
        <v>548435405</v>
      </c>
      <c r="G817" s="136" t="s">
        <v>234</v>
      </c>
      <c r="H817" s="134">
        <v>45434</v>
      </c>
      <c r="I817" s="134">
        <v>45617</v>
      </c>
      <c r="J817" s="45">
        <v>0.17</v>
      </c>
      <c r="K817" s="47">
        <v>91432174</v>
      </c>
      <c r="L817" s="47">
        <f>F817-K817</f>
        <v>457003231</v>
      </c>
      <c r="M817" s="148" t="s">
        <v>14</v>
      </c>
      <c r="N817" s="138" t="s">
        <v>14</v>
      </c>
      <c r="O817" s="35" t="s">
        <v>252</v>
      </c>
      <c r="P817" s="267"/>
    </row>
    <row r="818" spans="1:16" ht="13.2" customHeight="1" x14ac:dyDescent="0.25">
      <c r="A818" s="285" t="s">
        <v>5178</v>
      </c>
      <c r="B818" s="197" t="s">
        <v>209</v>
      </c>
      <c r="C818" s="136" t="s">
        <v>181</v>
      </c>
      <c r="D818" s="142" t="s">
        <v>15</v>
      </c>
      <c r="E818" s="35" t="s">
        <v>149</v>
      </c>
      <c r="F818" s="133">
        <v>101625000</v>
      </c>
      <c r="G818" s="136" t="s">
        <v>235</v>
      </c>
      <c r="H818" s="134">
        <v>45441</v>
      </c>
      <c r="I818" s="134">
        <v>45657</v>
      </c>
      <c r="J818" s="130">
        <v>0</v>
      </c>
      <c r="K818" s="46">
        <v>0</v>
      </c>
      <c r="L818" s="47">
        <f>F818</f>
        <v>101625000</v>
      </c>
      <c r="M818" s="148" t="s">
        <v>14</v>
      </c>
      <c r="N818" s="138" t="s">
        <v>14</v>
      </c>
      <c r="O818" s="35" t="s">
        <v>253</v>
      </c>
    </row>
    <row r="819" spans="1:16" ht="13.2" customHeight="1" x14ac:dyDescent="0.25">
      <c r="A819" s="285" t="s">
        <v>5178</v>
      </c>
      <c r="B819" s="197" t="s">
        <v>210</v>
      </c>
      <c r="C819" s="136" t="s">
        <v>182</v>
      </c>
      <c r="D819" s="142" t="s">
        <v>15</v>
      </c>
      <c r="E819" s="35" t="s">
        <v>150</v>
      </c>
      <c r="F819" s="133">
        <v>28061688</v>
      </c>
      <c r="G819" s="136" t="s">
        <v>236</v>
      </c>
      <c r="H819" s="134">
        <v>45571</v>
      </c>
      <c r="I819" s="134">
        <v>45568</v>
      </c>
      <c r="J819" s="45">
        <v>0.5</v>
      </c>
      <c r="K819" s="46">
        <v>0</v>
      </c>
      <c r="L819" s="47">
        <f>F819</f>
        <v>28061688</v>
      </c>
      <c r="M819" s="148" t="s">
        <v>14</v>
      </c>
      <c r="N819" s="138" t="s">
        <v>14</v>
      </c>
      <c r="O819" s="35" t="s">
        <v>137</v>
      </c>
    </row>
    <row r="820" spans="1:16" ht="13.2" customHeight="1" x14ac:dyDescent="0.25">
      <c r="A820" s="285" t="s">
        <v>5178</v>
      </c>
      <c r="B820" s="197" t="s">
        <v>211</v>
      </c>
      <c r="C820" s="136" t="s">
        <v>183</v>
      </c>
      <c r="D820" s="116" t="s">
        <v>280</v>
      </c>
      <c r="E820" s="35" t="s">
        <v>151</v>
      </c>
      <c r="F820" s="133">
        <v>26799990</v>
      </c>
      <c r="G820" s="136" t="s">
        <v>237</v>
      </c>
      <c r="H820" s="134">
        <v>45449</v>
      </c>
      <c r="I820" s="134">
        <v>45540</v>
      </c>
      <c r="J820" s="130">
        <v>0</v>
      </c>
      <c r="K820" s="46">
        <v>0</v>
      </c>
      <c r="L820" s="47">
        <f>F820</f>
        <v>26799990</v>
      </c>
      <c r="M820" s="148" t="s">
        <v>14</v>
      </c>
      <c r="N820" s="138" t="s">
        <v>14</v>
      </c>
      <c r="O820" s="35" t="s">
        <v>254</v>
      </c>
    </row>
    <row r="821" spans="1:16" ht="13.2" customHeight="1" x14ac:dyDescent="0.25">
      <c r="A821" s="285" t="s">
        <v>5178</v>
      </c>
      <c r="B821" s="197" t="s">
        <v>94</v>
      </c>
      <c r="C821" s="136" t="s">
        <v>184</v>
      </c>
      <c r="D821" s="116" t="s">
        <v>280</v>
      </c>
      <c r="E821" s="35" t="s">
        <v>56</v>
      </c>
      <c r="F821" s="133">
        <v>470107380</v>
      </c>
      <c r="G821" s="136" t="s">
        <v>128</v>
      </c>
      <c r="H821" s="134">
        <v>45449</v>
      </c>
      <c r="I821" s="134">
        <v>45510</v>
      </c>
      <c r="J821" s="215">
        <v>0.6</v>
      </c>
      <c r="K821" s="214">
        <v>0</v>
      </c>
      <c r="L821" s="47">
        <f>F821</f>
        <v>470107380</v>
      </c>
      <c r="M821" s="148" t="s">
        <v>14</v>
      </c>
      <c r="N821" s="138" t="s">
        <v>14</v>
      </c>
      <c r="O821" s="35" t="s">
        <v>138</v>
      </c>
    </row>
    <row r="822" spans="1:16" ht="13.2" customHeight="1" x14ac:dyDescent="0.25">
      <c r="A822" s="285" t="s">
        <v>5178</v>
      </c>
      <c r="B822" s="197" t="s">
        <v>212</v>
      </c>
      <c r="C822" s="136" t="s">
        <v>185</v>
      </c>
      <c r="D822" s="142" t="s">
        <v>15</v>
      </c>
      <c r="E822" s="35" t="s">
        <v>152</v>
      </c>
      <c r="F822" s="133">
        <v>1396367765</v>
      </c>
      <c r="G822" s="136" t="s">
        <v>238</v>
      </c>
      <c r="H822" s="134">
        <v>45449</v>
      </c>
      <c r="I822" s="134">
        <v>45632</v>
      </c>
      <c r="J822" s="99">
        <v>0.12239999999999999</v>
      </c>
      <c r="K822" s="216">
        <v>170961909</v>
      </c>
      <c r="L822" s="48">
        <f>F822-K822</f>
        <v>1225405856</v>
      </c>
      <c r="M822" s="148" t="s">
        <v>14</v>
      </c>
      <c r="N822" s="138" t="s">
        <v>14</v>
      </c>
      <c r="O822" s="35" t="s">
        <v>255</v>
      </c>
    </row>
    <row r="823" spans="1:16" ht="13.2" customHeight="1" x14ac:dyDescent="0.25">
      <c r="A823" s="285" t="s">
        <v>5178</v>
      </c>
      <c r="B823" s="197" t="s">
        <v>213</v>
      </c>
      <c r="C823" s="136" t="s">
        <v>186</v>
      </c>
      <c r="D823" s="142" t="s">
        <v>15</v>
      </c>
      <c r="E823" s="35" t="s">
        <v>153</v>
      </c>
      <c r="F823" s="133">
        <v>512081959</v>
      </c>
      <c r="G823" s="136" t="s">
        <v>239</v>
      </c>
      <c r="H823" s="134">
        <v>45450</v>
      </c>
      <c r="I823" s="134">
        <v>45657</v>
      </c>
      <c r="J823" s="45">
        <v>0.1</v>
      </c>
      <c r="K823" s="46">
        <v>0</v>
      </c>
      <c r="L823" s="47">
        <f>F823</f>
        <v>512081959</v>
      </c>
      <c r="M823" s="148" t="s">
        <v>14</v>
      </c>
      <c r="N823" s="138" t="s">
        <v>14</v>
      </c>
      <c r="O823" s="35" t="s">
        <v>137</v>
      </c>
    </row>
    <row r="824" spans="1:16" ht="13.2" customHeight="1" x14ac:dyDescent="0.25">
      <c r="A824" s="285" t="s">
        <v>5178</v>
      </c>
      <c r="B824" s="197" t="s">
        <v>5179</v>
      </c>
      <c r="C824" s="136" t="s">
        <v>14</v>
      </c>
      <c r="D824" s="142" t="s">
        <v>16</v>
      </c>
      <c r="E824" s="35" t="s">
        <v>154</v>
      </c>
      <c r="F824" s="133">
        <v>1578861386</v>
      </c>
      <c r="G824" s="136" t="s">
        <v>240</v>
      </c>
      <c r="H824" s="134">
        <v>45454</v>
      </c>
      <c r="I824" s="134">
        <v>45636</v>
      </c>
      <c r="J824" s="45">
        <v>0.5</v>
      </c>
      <c r="K824" s="46">
        <v>0</v>
      </c>
      <c r="L824" s="47">
        <f>F824</f>
        <v>1578861386</v>
      </c>
      <c r="M824" s="148" t="s">
        <v>14</v>
      </c>
      <c r="N824" s="138" t="s">
        <v>14</v>
      </c>
      <c r="O824" s="35" t="s">
        <v>256</v>
      </c>
    </row>
    <row r="825" spans="1:16" ht="13.2" customHeight="1" x14ac:dyDescent="0.25">
      <c r="A825" s="285" t="s">
        <v>5178</v>
      </c>
      <c r="B825" s="197" t="s">
        <v>214</v>
      </c>
      <c r="C825" s="136" t="s">
        <v>14</v>
      </c>
      <c r="D825" s="142" t="s">
        <v>16</v>
      </c>
      <c r="E825" s="35" t="s">
        <v>155</v>
      </c>
      <c r="F825" s="133">
        <v>2965967943</v>
      </c>
      <c r="G825" s="136" t="s">
        <v>240</v>
      </c>
      <c r="H825" s="134">
        <v>45456</v>
      </c>
      <c r="I825" s="134">
        <v>45610</v>
      </c>
      <c r="J825" s="130">
        <v>0</v>
      </c>
      <c r="K825" s="46">
        <v>0</v>
      </c>
      <c r="L825" s="47">
        <f>F825</f>
        <v>2965967943</v>
      </c>
      <c r="M825" s="148" t="s">
        <v>14</v>
      </c>
      <c r="N825" s="138" t="s">
        <v>14</v>
      </c>
      <c r="O825" s="35" t="s">
        <v>257</v>
      </c>
    </row>
    <row r="826" spans="1:16" ht="13.2" customHeight="1" x14ac:dyDescent="0.25">
      <c r="A826" s="285" t="s">
        <v>5178</v>
      </c>
      <c r="B826" s="197" t="s">
        <v>215</v>
      </c>
      <c r="C826" s="136" t="s">
        <v>187</v>
      </c>
      <c r="D826" s="114" t="s">
        <v>280</v>
      </c>
      <c r="E826" s="35" t="s">
        <v>156</v>
      </c>
      <c r="F826" s="133">
        <v>23221634491</v>
      </c>
      <c r="G826" s="136" t="s">
        <v>104</v>
      </c>
      <c r="H826" s="134">
        <v>45456</v>
      </c>
      <c r="I826" s="134">
        <v>46387</v>
      </c>
      <c r="J826" s="130">
        <v>0</v>
      </c>
      <c r="K826" s="46">
        <v>0</v>
      </c>
      <c r="L826" s="47">
        <f>F826</f>
        <v>23221634491</v>
      </c>
      <c r="M826" s="148" t="s">
        <v>14</v>
      </c>
      <c r="N826" s="138" t="s">
        <v>14</v>
      </c>
      <c r="O826" s="35" t="s">
        <v>258</v>
      </c>
    </row>
    <row r="827" spans="1:16" ht="13.2" customHeight="1" x14ac:dyDescent="0.25">
      <c r="A827" s="285" t="s">
        <v>5178</v>
      </c>
      <c r="B827" s="197" t="s">
        <v>216</v>
      </c>
      <c r="C827" s="136" t="s">
        <v>188</v>
      </c>
      <c r="D827" s="116" t="s">
        <v>280</v>
      </c>
      <c r="E827" s="35" t="s">
        <v>157</v>
      </c>
      <c r="F827" s="133">
        <v>279316800</v>
      </c>
      <c r="G827" s="136" t="s">
        <v>226</v>
      </c>
      <c r="H827" s="134">
        <v>45461</v>
      </c>
      <c r="I827" s="134">
        <v>45657</v>
      </c>
      <c r="J827" s="130">
        <v>0</v>
      </c>
      <c r="K827" s="46">
        <v>0</v>
      </c>
      <c r="L827" s="47">
        <f>F827</f>
        <v>279316800</v>
      </c>
      <c r="M827" s="148" t="s">
        <v>14</v>
      </c>
      <c r="N827" s="138" t="s">
        <v>14</v>
      </c>
      <c r="O827" s="35" t="s">
        <v>248</v>
      </c>
    </row>
    <row r="828" spans="1:16" ht="13.2" customHeight="1" x14ac:dyDescent="0.25">
      <c r="A828" s="285" t="s">
        <v>5178</v>
      </c>
      <c r="B828" s="197" t="s">
        <v>217</v>
      </c>
      <c r="C828" s="136" t="s">
        <v>189</v>
      </c>
      <c r="D828" s="142" t="s">
        <v>15</v>
      </c>
      <c r="E828" s="35" t="s">
        <v>158</v>
      </c>
      <c r="F828" s="133">
        <v>518567576</v>
      </c>
      <c r="G828" s="136" t="s">
        <v>241</v>
      </c>
      <c r="H828" s="134">
        <v>45470</v>
      </c>
      <c r="I828" s="134">
        <v>45657</v>
      </c>
      <c r="J828" s="45">
        <v>0.25</v>
      </c>
      <c r="K828" s="46">
        <v>0</v>
      </c>
      <c r="L828" s="47">
        <f>F828-K828</f>
        <v>518567576</v>
      </c>
      <c r="M828" s="148" t="s">
        <v>14</v>
      </c>
      <c r="N828" s="138" t="s">
        <v>14</v>
      </c>
      <c r="O828" s="35" t="s">
        <v>137</v>
      </c>
    </row>
    <row r="829" spans="1:16" ht="13.2" customHeight="1" x14ac:dyDescent="0.25">
      <c r="A829" s="285" t="s">
        <v>5178</v>
      </c>
      <c r="B829" s="197" t="s">
        <v>218</v>
      </c>
      <c r="C829" s="136" t="s">
        <v>190</v>
      </c>
      <c r="D829" s="142" t="s">
        <v>15</v>
      </c>
      <c r="E829" s="35" t="s">
        <v>159</v>
      </c>
      <c r="F829" s="133">
        <v>598574760</v>
      </c>
      <c r="G829" s="136" t="s">
        <v>242</v>
      </c>
      <c r="H829" s="134">
        <v>45481</v>
      </c>
      <c r="I829" s="134">
        <v>45657</v>
      </c>
      <c r="J829" s="99">
        <v>0.01</v>
      </c>
      <c r="K829" s="152">
        <v>0</v>
      </c>
      <c r="L829" s="153">
        <f>F829</f>
        <v>598574760</v>
      </c>
      <c r="M829" s="148" t="s">
        <v>14</v>
      </c>
      <c r="N829" s="138" t="s">
        <v>14</v>
      </c>
      <c r="O829" s="35" t="s">
        <v>259</v>
      </c>
    </row>
    <row r="830" spans="1:16" ht="13.2" customHeight="1" x14ac:dyDescent="0.25">
      <c r="A830" s="285" t="s">
        <v>5178</v>
      </c>
      <c r="B830" s="197" t="s">
        <v>5180</v>
      </c>
      <c r="C830" s="136" t="s">
        <v>191</v>
      </c>
      <c r="D830" s="116" t="s">
        <v>280</v>
      </c>
      <c r="E830" s="35" t="s">
        <v>160</v>
      </c>
      <c r="F830" s="133">
        <v>70871884</v>
      </c>
      <c r="G830" s="136" t="s">
        <v>243</v>
      </c>
      <c r="H830" s="134">
        <v>45463</v>
      </c>
      <c r="I830" s="134">
        <v>45613</v>
      </c>
      <c r="J830" s="98">
        <v>25.92</v>
      </c>
      <c r="K830" s="152">
        <v>0</v>
      </c>
      <c r="L830" s="153">
        <f>F830</f>
        <v>70871884</v>
      </c>
      <c r="M830" s="148" t="s">
        <v>14</v>
      </c>
      <c r="N830" s="138" t="s">
        <v>14</v>
      </c>
      <c r="O830" s="35" t="s">
        <v>260</v>
      </c>
    </row>
    <row r="831" spans="1:16" ht="13.2" customHeight="1" x14ac:dyDescent="0.25">
      <c r="A831" s="285" t="s">
        <v>5178</v>
      </c>
      <c r="B831" s="197" t="s">
        <v>219</v>
      </c>
      <c r="C831" s="136" t="s">
        <v>192</v>
      </c>
      <c r="D831" s="116" t="s">
        <v>280</v>
      </c>
      <c r="E831" s="35" t="s">
        <v>161</v>
      </c>
      <c r="F831" s="133">
        <v>323747562</v>
      </c>
      <c r="G831" s="136" t="s">
        <v>244</v>
      </c>
      <c r="H831" s="134">
        <v>45466</v>
      </c>
      <c r="I831" s="134">
        <v>45616</v>
      </c>
      <c r="J831" s="98">
        <v>49.65</v>
      </c>
      <c r="K831" s="152">
        <v>0</v>
      </c>
      <c r="L831" s="153">
        <f>F831</f>
        <v>323747562</v>
      </c>
      <c r="M831" s="148" t="s">
        <v>14</v>
      </c>
      <c r="N831" s="138" t="s">
        <v>14</v>
      </c>
      <c r="O831" s="35" t="s">
        <v>260</v>
      </c>
    </row>
    <row r="832" spans="1:16" ht="13.2" customHeight="1" x14ac:dyDescent="0.25">
      <c r="A832" s="285" t="s">
        <v>5178</v>
      </c>
      <c r="B832" s="197" t="s">
        <v>220</v>
      </c>
      <c r="C832" s="136" t="s">
        <v>193</v>
      </c>
      <c r="D832" s="116" t="s">
        <v>280</v>
      </c>
      <c r="E832" s="35" t="s">
        <v>162</v>
      </c>
      <c r="F832" s="133">
        <v>1146053300</v>
      </c>
      <c r="G832" s="136" t="s">
        <v>226</v>
      </c>
      <c r="H832" s="134">
        <v>45471</v>
      </c>
      <c r="I832" s="134">
        <v>45657</v>
      </c>
      <c r="J832" s="130">
        <v>0</v>
      </c>
      <c r="K832" s="97">
        <v>0</v>
      </c>
      <c r="L832" s="95">
        <f>F832</f>
        <v>1146053300</v>
      </c>
      <c r="M832" s="148" t="s">
        <v>14</v>
      </c>
      <c r="N832" s="138" t="s">
        <v>14</v>
      </c>
      <c r="O832" s="35" t="s">
        <v>248</v>
      </c>
    </row>
    <row r="833" spans="1:15" ht="13.2" customHeight="1" x14ac:dyDescent="0.25">
      <c r="A833" s="285" t="s">
        <v>5178</v>
      </c>
      <c r="B833" s="197" t="s">
        <v>221</v>
      </c>
      <c r="C833" s="136" t="s">
        <v>194</v>
      </c>
      <c r="D833" s="142" t="s">
        <v>15</v>
      </c>
      <c r="E833" s="35" t="s">
        <v>163</v>
      </c>
      <c r="F833" s="133">
        <v>315277410</v>
      </c>
      <c r="G833" s="136" t="s">
        <v>245</v>
      </c>
      <c r="H833" s="134">
        <v>45475</v>
      </c>
      <c r="I833" s="134">
        <v>45566</v>
      </c>
      <c r="J833" s="130">
        <v>0</v>
      </c>
      <c r="K833" s="46">
        <v>0</v>
      </c>
      <c r="L833" s="154">
        <f>F833</f>
        <v>315277410</v>
      </c>
      <c r="M833" s="148" t="s">
        <v>14</v>
      </c>
      <c r="N833" s="138" t="s">
        <v>14</v>
      </c>
      <c r="O833" s="35" t="s">
        <v>256</v>
      </c>
    </row>
    <row r="834" spans="1:15" ht="13.2" customHeight="1" x14ac:dyDescent="0.25">
      <c r="A834" s="285" t="s">
        <v>5178</v>
      </c>
      <c r="B834" s="197" t="s">
        <v>222</v>
      </c>
      <c r="C834" s="136" t="s">
        <v>195</v>
      </c>
      <c r="D834" s="142" t="s">
        <v>15</v>
      </c>
      <c r="E834" s="35" t="s">
        <v>164</v>
      </c>
      <c r="F834" s="133">
        <v>814987550</v>
      </c>
      <c r="G834" s="136" t="s">
        <v>246</v>
      </c>
      <c r="H834" s="134">
        <v>45478</v>
      </c>
      <c r="I834" s="134">
        <v>45657</v>
      </c>
      <c r="J834" s="45">
        <v>0.19</v>
      </c>
      <c r="K834" s="155">
        <v>152536461</v>
      </c>
      <c r="L834" s="153">
        <f>F834-K834</f>
        <v>662451089</v>
      </c>
      <c r="M834" s="148" t="s">
        <v>14</v>
      </c>
      <c r="N834" s="138" t="s">
        <v>14</v>
      </c>
      <c r="O834" s="35" t="s">
        <v>252</v>
      </c>
    </row>
    <row r="835" spans="1:15" ht="13.2" customHeight="1" x14ac:dyDescent="0.25">
      <c r="A835" s="285" t="s">
        <v>5178</v>
      </c>
      <c r="B835" s="197" t="s">
        <v>223</v>
      </c>
      <c r="C835" s="136" t="s">
        <v>196</v>
      </c>
      <c r="D835" s="142" t="s">
        <v>15</v>
      </c>
      <c r="E835" s="35" t="s">
        <v>165</v>
      </c>
      <c r="F835" s="133">
        <v>14208600</v>
      </c>
      <c r="G835" s="136" t="s">
        <v>228</v>
      </c>
      <c r="H835" s="134">
        <v>45498</v>
      </c>
      <c r="I835" s="134">
        <v>45541</v>
      </c>
      <c r="J835" s="130">
        <v>0</v>
      </c>
      <c r="K835" s="152">
        <v>0</v>
      </c>
      <c r="L835" s="154">
        <f>F835</f>
        <v>14208600</v>
      </c>
      <c r="M835" s="148" t="s">
        <v>14</v>
      </c>
      <c r="N835" s="138" t="s">
        <v>14</v>
      </c>
      <c r="O835" s="35" t="s">
        <v>261</v>
      </c>
    </row>
    <row r="836" spans="1:15" ht="13.2" customHeight="1" x14ac:dyDescent="0.25">
      <c r="A836" s="285" t="s">
        <v>5178</v>
      </c>
      <c r="B836" s="197" t="s">
        <v>224</v>
      </c>
      <c r="C836" s="136" t="s">
        <v>197</v>
      </c>
      <c r="D836" s="142" t="s">
        <v>15</v>
      </c>
      <c r="E836" s="35" t="s">
        <v>166</v>
      </c>
      <c r="F836" s="133">
        <v>9969344</v>
      </c>
      <c r="G836" s="136" t="s">
        <v>247</v>
      </c>
      <c r="H836" s="134">
        <v>45499</v>
      </c>
      <c r="I836" s="134">
        <v>45544</v>
      </c>
      <c r="J836" s="130">
        <v>0</v>
      </c>
      <c r="K836" s="152">
        <v>0</v>
      </c>
      <c r="L836" s="154">
        <f>F836</f>
        <v>9969344</v>
      </c>
      <c r="M836" s="148" t="s">
        <v>14</v>
      </c>
      <c r="N836" s="138" t="s">
        <v>14</v>
      </c>
      <c r="O836" s="35" t="s">
        <v>261</v>
      </c>
    </row>
    <row r="837" spans="1:15" ht="13.2" customHeight="1" x14ac:dyDescent="0.25">
      <c r="A837" s="285" t="s">
        <v>5178</v>
      </c>
      <c r="B837" s="197" t="s">
        <v>5181</v>
      </c>
      <c r="C837" s="136" t="s">
        <v>14</v>
      </c>
      <c r="D837" s="142" t="s">
        <v>16</v>
      </c>
      <c r="E837" s="35" t="s">
        <v>167</v>
      </c>
      <c r="F837" s="133">
        <v>2989097951</v>
      </c>
      <c r="G837" s="136" t="s">
        <v>240</v>
      </c>
      <c r="H837" s="134">
        <v>45475</v>
      </c>
      <c r="I837" s="134">
        <v>45567</v>
      </c>
      <c r="J837" s="45">
        <v>0.4</v>
      </c>
      <c r="K837" s="156">
        <v>0</v>
      </c>
      <c r="L837" s="154">
        <f>F837</f>
        <v>2989097951</v>
      </c>
      <c r="M837" s="148" t="s">
        <v>14</v>
      </c>
      <c r="N837" s="138" t="s">
        <v>14</v>
      </c>
      <c r="O837" s="35" t="s">
        <v>262</v>
      </c>
    </row>
    <row r="838" spans="1:15" ht="13.2" customHeight="1" x14ac:dyDescent="0.25">
      <c r="A838" s="285" t="s">
        <v>5178</v>
      </c>
      <c r="B838" s="197" t="s">
        <v>225</v>
      </c>
      <c r="C838" s="136" t="s">
        <v>198</v>
      </c>
      <c r="D838" s="142" t="s">
        <v>15</v>
      </c>
      <c r="E838" s="35" t="s">
        <v>168</v>
      </c>
      <c r="F838" s="133">
        <v>409950073</v>
      </c>
      <c r="G838" s="136" t="s">
        <v>246</v>
      </c>
      <c r="H838" s="134">
        <v>45478</v>
      </c>
      <c r="I838" s="134">
        <v>45657</v>
      </c>
      <c r="J838" s="45">
        <v>0.13</v>
      </c>
      <c r="K838" s="155">
        <v>53160108</v>
      </c>
      <c r="L838" s="153">
        <f>F838-K838</f>
        <v>356789965</v>
      </c>
      <c r="M838" s="148" t="s">
        <v>14</v>
      </c>
      <c r="N838" s="138" t="s">
        <v>14</v>
      </c>
      <c r="O838" s="35" t="s">
        <v>252</v>
      </c>
    </row>
    <row r="839" spans="1:15" ht="13.2" customHeight="1" x14ac:dyDescent="0.25">
      <c r="A839" s="285" t="s">
        <v>5178</v>
      </c>
      <c r="B839" s="197" t="s">
        <v>5182</v>
      </c>
      <c r="C839" s="136" t="s">
        <v>14</v>
      </c>
      <c r="D839" s="142" t="s">
        <v>16</v>
      </c>
      <c r="E839" s="35" t="s">
        <v>169</v>
      </c>
      <c r="F839" s="133">
        <v>4949040718</v>
      </c>
      <c r="G839" s="136" t="s">
        <v>240</v>
      </c>
      <c r="H839" s="134">
        <v>45485</v>
      </c>
      <c r="I839" s="134">
        <v>45575</v>
      </c>
      <c r="J839" s="130">
        <v>0</v>
      </c>
      <c r="K839" s="152">
        <v>0</v>
      </c>
      <c r="L839" s="153">
        <f>F839</f>
        <v>4949040718</v>
      </c>
      <c r="M839" s="148" t="s">
        <v>14</v>
      </c>
      <c r="N839" s="138" t="s">
        <v>14</v>
      </c>
      <c r="O839" s="35" t="s">
        <v>263</v>
      </c>
    </row>
    <row r="840" spans="1:15" ht="13.2" customHeight="1" x14ac:dyDescent="0.25">
      <c r="A840" s="285" t="s">
        <v>5178</v>
      </c>
      <c r="B840" s="197" t="s">
        <v>5183</v>
      </c>
      <c r="C840" s="136" t="s">
        <v>14</v>
      </c>
      <c r="D840" s="142" t="s">
        <v>16</v>
      </c>
      <c r="E840" s="35" t="s">
        <v>170</v>
      </c>
      <c r="F840" s="133">
        <v>151269454</v>
      </c>
      <c r="G840" s="136" t="s">
        <v>240</v>
      </c>
      <c r="H840" s="134">
        <v>45496</v>
      </c>
      <c r="I840" s="134">
        <v>45526</v>
      </c>
      <c r="J840" s="130">
        <v>0</v>
      </c>
      <c r="K840" s="152">
        <v>0</v>
      </c>
      <c r="L840" s="153">
        <f>F840</f>
        <v>151269454</v>
      </c>
      <c r="M840" s="148" t="s">
        <v>14</v>
      </c>
      <c r="N840" s="138" t="s">
        <v>14</v>
      </c>
      <c r="O840" s="35" t="s">
        <v>264</v>
      </c>
    </row>
    <row r="841" spans="1:15" ht="13.2" customHeight="1" x14ac:dyDescent="0.25">
      <c r="A841" s="285" t="s">
        <v>5178</v>
      </c>
      <c r="B841" s="19" t="s">
        <v>5184</v>
      </c>
      <c r="C841" s="19" t="s">
        <v>3072</v>
      </c>
      <c r="D841" s="248" t="s">
        <v>2213</v>
      </c>
      <c r="E841" s="7" t="s">
        <v>3073</v>
      </c>
      <c r="F841" s="26">
        <v>16361400</v>
      </c>
      <c r="G841" s="7" t="s">
        <v>3074</v>
      </c>
      <c r="H841" s="249">
        <v>45315</v>
      </c>
      <c r="I841" s="1" t="s">
        <v>3075</v>
      </c>
      <c r="J841" s="27">
        <f>K841/(F841+N841)</f>
        <v>1</v>
      </c>
      <c r="K841" s="23">
        <v>24542100</v>
      </c>
      <c r="L841" s="23">
        <f>F841+N841-K841</f>
        <v>0</v>
      </c>
      <c r="M841" s="4">
        <v>1</v>
      </c>
      <c r="N841" s="23">
        <v>8180700</v>
      </c>
      <c r="O841" s="7" t="s">
        <v>3076</v>
      </c>
    </row>
    <row r="842" spans="1:15" ht="13.2" customHeight="1" x14ac:dyDescent="0.25">
      <c r="A842" s="285" t="s">
        <v>5178</v>
      </c>
      <c r="B842" s="19" t="s">
        <v>3077</v>
      </c>
      <c r="C842" s="19" t="s">
        <v>3078</v>
      </c>
      <c r="D842" s="248" t="s">
        <v>2213</v>
      </c>
      <c r="E842" s="7" t="s">
        <v>3079</v>
      </c>
      <c r="F842" s="26">
        <v>16361400</v>
      </c>
      <c r="G842" s="7" t="s">
        <v>3080</v>
      </c>
      <c r="H842" s="249">
        <v>45315</v>
      </c>
      <c r="I842" s="1" t="s">
        <v>3075</v>
      </c>
      <c r="J842" s="27">
        <f>K842/(F842+N842)</f>
        <v>0.77777777777777779</v>
      </c>
      <c r="K842" s="23">
        <v>57264900</v>
      </c>
      <c r="L842" s="23">
        <f>F842+N842-K842</f>
        <v>16361400</v>
      </c>
      <c r="M842" s="4">
        <v>3</v>
      </c>
      <c r="N842" s="23">
        <v>57264900</v>
      </c>
      <c r="O842" s="7" t="s">
        <v>3081</v>
      </c>
    </row>
    <row r="843" spans="1:15" ht="13.2" customHeight="1" x14ac:dyDescent="0.25">
      <c r="A843" s="285" t="s">
        <v>5178</v>
      </c>
      <c r="B843" s="19" t="s">
        <v>3082</v>
      </c>
      <c r="C843" s="19" t="s">
        <v>3083</v>
      </c>
      <c r="D843" s="248" t="s">
        <v>2213</v>
      </c>
      <c r="E843" s="7" t="s">
        <v>3084</v>
      </c>
      <c r="F843" s="26">
        <v>13593140</v>
      </c>
      <c r="G843" s="7" t="s">
        <v>3085</v>
      </c>
      <c r="H843" s="249">
        <v>45315</v>
      </c>
      <c r="I843" s="1" t="s">
        <v>3075</v>
      </c>
      <c r="J843" s="27">
        <f>K843/(F843+N843)</f>
        <v>0.77777777777777779</v>
      </c>
      <c r="K843" s="23">
        <v>47575990</v>
      </c>
      <c r="L843" s="23">
        <f>F843+N843-K843</f>
        <v>13593140</v>
      </c>
      <c r="M843" s="4">
        <v>3</v>
      </c>
      <c r="N843" s="23">
        <v>47575990</v>
      </c>
      <c r="O843" s="7" t="s">
        <v>3081</v>
      </c>
    </row>
    <row r="844" spans="1:15" ht="13.2" customHeight="1" x14ac:dyDescent="0.25">
      <c r="A844" s="285" t="s">
        <v>5178</v>
      </c>
      <c r="B844" s="19" t="s">
        <v>3086</v>
      </c>
      <c r="C844" s="19" t="s">
        <v>3087</v>
      </c>
      <c r="D844" s="248" t="s">
        <v>2213</v>
      </c>
      <c r="E844" s="7" t="s">
        <v>3088</v>
      </c>
      <c r="F844" s="26">
        <v>11025648</v>
      </c>
      <c r="G844" s="7" t="s">
        <v>3089</v>
      </c>
      <c r="H844" s="249">
        <v>45315</v>
      </c>
      <c r="I844" s="1" t="s">
        <v>3090</v>
      </c>
      <c r="J844" s="27">
        <f>K844/(F844+N844)</f>
        <v>0.77777777777777779</v>
      </c>
      <c r="K844" s="23">
        <v>25726512</v>
      </c>
      <c r="L844" s="23">
        <f>F844+N844-K844</f>
        <v>7350432</v>
      </c>
      <c r="M844" s="4">
        <v>2</v>
      </c>
      <c r="N844" s="23">
        <v>22051296</v>
      </c>
      <c r="O844" s="7" t="s">
        <v>3081</v>
      </c>
    </row>
    <row r="845" spans="1:15" ht="13.2" customHeight="1" x14ac:dyDescent="0.25">
      <c r="A845" s="285" t="s">
        <v>5178</v>
      </c>
      <c r="B845" s="19" t="s">
        <v>3091</v>
      </c>
      <c r="C845" s="19" t="s">
        <v>3092</v>
      </c>
      <c r="D845" s="248" t="s">
        <v>2213</v>
      </c>
      <c r="E845" s="7" t="s">
        <v>3093</v>
      </c>
      <c r="F845" s="26">
        <v>13450800</v>
      </c>
      <c r="G845" s="7" t="s">
        <v>3094</v>
      </c>
      <c r="H845" s="249">
        <v>45314</v>
      </c>
      <c r="I845" s="1" t="s">
        <v>3075</v>
      </c>
      <c r="J845" s="27">
        <f>K845/(F845+N845)</f>
        <v>0.77777777777777779</v>
      </c>
      <c r="K845" s="23">
        <v>47077800</v>
      </c>
      <c r="L845" s="23">
        <f>F845+N845-K845</f>
        <v>13450800</v>
      </c>
      <c r="M845" s="4">
        <v>3</v>
      </c>
      <c r="N845" s="23">
        <v>47077800</v>
      </c>
      <c r="O845" s="7" t="s">
        <v>3095</v>
      </c>
    </row>
    <row r="846" spans="1:15" ht="13.2" customHeight="1" x14ac:dyDescent="0.25">
      <c r="A846" s="285" t="s">
        <v>5178</v>
      </c>
      <c r="B846" s="19" t="s">
        <v>3096</v>
      </c>
      <c r="C846" s="19" t="s">
        <v>3097</v>
      </c>
      <c r="D846" s="248" t="s">
        <v>2213</v>
      </c>
      <c r="E846" s="7" t="s">
        <v>3098</v>
      </c>
      <c r="F846" s="26">
        <v>12100000</v>
      </c>
      <c r="G846" s="7" t="s">
        <v>3099</v>
      </c>
      <c r="H846" s="249">
        <v>45314</v>
      </c>
      <c r="I846" s="1" t="s">
        <v>3075</v>
      </c>
      <c r="J846" s="27">
        <f>K846/(F846+N846)</f>
        <v>0.66666666666666663</v>
      </c>
      <c r="K846" s="23">
        <v>12100000</v>
      </c>
      <c r="L846" s="23">
        <f>F846+N846-K846</f>
        <v>6050000</v>
      </c>
      <c r="M846" s="4">
        <v>1</v>
      </c>
      <c r="N846" s="23">
        <v>6050000</v>
      </c>
      <c r="O846" s="7" t="s">
        <v>3095</v>
      </c>
    </row>
    <row r="847" spans="1:15" ht="13.2" customHeight="1" x14ac:dyDescent="0.25">
      <c r="A847" s="285" t="s">
        <v>5178</v>
      </c>
      <c r="B847" s="19" t="s">
        <v>3100</v>
      </c>
      <c r="C847" s="19" t="s">
        <v>3101</v>
      </c>
      <c r="D847" s="248" t="s">
        <v>2213</v>
      </c>
      <c r="E847" s="7" t="s">
        <v>3102</v>
      </c>
      <c r="F847" s="26">
        <v>15991800</v>
      </c>
      <c r="G847" s="7" t="s">
        <v>3103</v>
      </c>
      <c r="H847" s="249">
        <v>45314</v>
      </c>
      <c r="I847" s="1" t="s">
        <v>3090</v>
      </c>
      <c r="J847" s="27">
        <f>K847/(F847+N847)</f>
        <v>0.77777777777777779</v>
      </c>
      <c r="K847" s="23">
        <v>37314200</v>
      </c>
      <c r="L847" s="23">
        <f>F847+N847-K847</f>
        <v>10661200</v>
      </c>
      <c r="M847" s="4">
        <v>2</v>
      </c>
      <c r="N847" s="23">
        <v>31983600</v>
      </c>
      <c r="O847" s="7" t="s">
        <v>3095</v>
      </c>
    </row>
    <row r="848" spans="1:15" ht="13.2" customHeight="1" x14ac:dyDescent="0.25">
      <c r="A848" s="285" t="s">
        <v>5178</v>
      </c>
      <c r="B848" s="19" t="s">
        <v>3104</v>
      </c>
      <c r="C848" s="19" t="s">
        <v>3105</v>
      </c>
      <c r="D848" s="248" t="s">
        <v>2213</v>
      </c>
      <c r="E848" s="7" t="s">
        <v>3106</v>
      </c>
      <c r="F848" s="26">
        <v>13398000</v>
      </c>
      <c r="G848" s="7" t="s">
        <v>3107</v>
      </c>
      <c r="H848" s="249">
        <v>45314</v>
      </c>
      <c r="I848" s="1" t="s">
        <v>3090</v>
      </c>
      <c r="J848" s="27">
        <f>K848/(F848+N848)</f>
        <v>0.77777777777777779</v>
      </c>
      <c r="K848" s="23">
        <v>31262000</v>
      </c>
      <c r="L848" s="23">
        <f>F848+N848-K848</f>
        <v>8932000</v>
      </c>
      <c r="M848" s="4">
        <v>2</v>
      </c>
      <c r="N848" s="23">
        <v>26796000</v>
      </c>
      <c r="O848" s="7" t="s">
        <v>3095</v>
      </c>
    </row>
    <row r="849" spans="1:15" ht="13.2" customHeight="1" x14ac:dyDescent="0.25">
      <c r="A849" s="285" t="s">
        <v>5178</v>
      </c>
      <c r="B849" s="19" t="s">
        <v>3108</v>
      </c>
      <c r="C849" s="19" t="s">
        <v>3109</v>
      </c>
      <c r="D849" s="248" t="s">
        <v>2213</v>
      </c>
      <c r="E849" s="7" t="s">
        <v>3110</v>
      </c>
      <c r="F849" s="26">
        <v>11566500</v>
      </c>
      <c r="G849" s="7" t="s">
        <v>3111</v>
      </c>
      <c r="H849" s="249">
        <v>45314</v>
      </c>
      <c r="I849" s="1" t="s">
        <v>3090</v>
      </c>
      <c r="J849" s="27">
        <f>K849/(F849+N849)</f>
        <v>0.77777777777777779</v>
      </c>
      <c r="K849" s="23">
        <v>26988500</v>
      </c>
      <c r="L849" s="23">
        <f>F849+N849-K849</f>
        <v>7711000</v>
      </c>
      <c r="M849" s="4">
        <v>2</v>
      </c>
      <c r="N849" s="23">
        <v>23133000</v>
      </c>
      <c r="O849" s="7" t="s">
        <v>3095</v>
      </c>
    </row>
    <row r="850" spans="1:15" ht="13.2" customHeight="1" x14ac:dyDescent="0.25">
      <c r="A850" s="285" t="s">
        <v>5178</v>
      </c>
      <c r="B850" s="19" t="s">
        <v>3112</v>
      </c>
      <c r="C850" s="19" t="s">
        <v>3113</v>
      </c>
      <c r="D850" s="248" t="s">
        <v>2213</v>
      </c>
      <c r="E850" s="7" t="s">
        <v>3114</v>
      </c>
      <c r="F850" s="26">
        <v>13450800</v>
      </c>
      <c r="G850" s="7" t="s">
        <v>3115</v>
      </c>
      <c r="H850" s="249">
        <v>45315</v>
      </c>
      <c r="I850" s="1" t="s">
        <v>3075</v>
      </c>
      <c r="J850" s="27">
        <f>K850/(F850+N850)</f>
        <v>0.88888888888888884</v>
      </c>
      <c r="K850" s="23">
        <v>53803200</v>
      </c>
      <c r="L850" s="23">
        <f>F850+N850-K850</f>
        <v>6725400</v>
      </c>
      <c r="M850" s="4">
        <v>3</v>
      </c>
      <c r="N850" s="23">
        <v>47077800</v>
      </c>
      <c r="O850" s="7" t="s">
        <v>3116</v>
      </c>
    </row>
    <row r="851" spans="1:15" ht="13.2" customHeight="1" x14ac:dyDescent="0.25">
      <c r="A851" s="285" t="s">
        <v>5178</v>
      </c>
      <c r="B851" s="19" t="s">
        <v>3117</v>
      </c>
      <c r="C851" s="19" t="s">
        <v>3118</v>
      </c>
      <c r="D851" s="248" t="s">
        <v>2213</v>
      </c>
      <c r="E851" s="7" t="s">
        <v>3119</v>
      </c>
      <c r="F851" s="26">
        <v>15991800</v>
      </c>
      <c r="G851" s="7" t="s">
        <v>3120</v>
      </c>
      <c r="H851" s="249">
        <v>45315</v>
      </c>
      <c r="I851" s="1" t="s">
        <v>3090</v>
      </c>
      <c r="J851" s="27">
        <f>K851/(F851+N851)</f>
        <v>0.77644710578842313</v>
      </c>
      <c r="K851" s="23">
        <v>37701880</v>
      </c>
      <c r="L851" s="23">
        <f>F851+N851-K851</f>
        <v>10855040</v>
      </c>
      <c r="M851" s="4">
        <v>2</v>
      </c>
      <c r="N851" s="23">
        <v>32565120</v>
      </c>
      <c r="O851" s="7" t="s">
        <v>3121</v>
      </c>
    </row>
    <row r="852" spans="1:15" ht="13.2" customHeight="1" x14ac:dyDescent="0.25">
      <c r="A852" s="285" t="s">
        <v>5178</v>
      </c>
      <c r="B852" s="19" t="s">
        <v>3122</v>
      </c>
      <c r="C852" s="19" t="s">
        <v>3123</v>
      </c>
      <c r="D852" s="248" t="s">
        <v>2213</v>
      </c>
      <c r="E852" s="7" t="s">
        <v>3124</v>
      </c>
      <c r="F852" s="26">
        <v>15991800</v>
      </c>
      <c r="G852" s="7" t="s">
        <v>3125</v>
      </c>
      <c r="H852" s="249">
        <v>45315</v>
      </c>
      <c r="I852" s="1" t="s">
        <v>3090</v>
      </c>
      <c r="J852" s="27">
        <f>K852/(F852+N852)</f>
        <v>0.77644710578842313</v>
      </c>
      <c r="K852" s="23">
        <v>37701880</v>
      </c>
      <c r="L852" s="23">
        <f>F852+N852-K852</f>
        <v>10855040</v>
      </c>
      <c r="M852" s="4">
        <v>2</v>
      </c>
      <c r="N852" s="23">
        <v>32565120</v>
      </c>
      <c r="O852" s="7" t="s">
        <v>3126</v>
      </c>
    </row>
    <row r="853" spans="1:15" ht="13.2" customHeight="1" x14ac:dyDescent="0.25">
      <c r="A853" s="285" t="s">
        <v>5178</v>
      </c>
      <c r="B853" s="19" t="s">
        <v>3127</v>
      </c>
      <c r="C853" s="19" t="s">
        <v>3128</v>
      </c>
      <c r="D853" s="248" t="s">
        <v>2213</v>
      </c>
      <c r="E853" s="7" t="s">
        <v>3129</v>
      </c>
      <c r="F853" s="26">
        <v>15991800</v>
      </c>
      <c r="G853" s="7" t="s">
        <v>3130</v>
      </c>
      <c r="H853" s="249">
        <v>45315</v>
      </c>
      <c r="I853" s="1" t="s">
        <v>3090</v>
      </c>
      <c r="J853" s="27">
        <f>K853/(F853+N853)</f>
        <v>0.77644710578842313</v>
      </c>
      <c r="K853" s="23">
        <v>37701880</v>
      </c>
      <c r="L853" s="23">
        <f>F853+N853-K853</f>
        <v>10855040</v>
      </c>
      <c r="M853" s="4">
        <v>2</v>
      </c>
      <c r="N853" s="23">
        <v>32565120</v>
      </c>
      <c r="O853" s="7" t="s">
        <v>3126</v>
      </c>
    </row>
    <row r="854" spans="1:15" ht="13.2" customHeight="1" x14ac:dyDescent="0.25">
      <c r="A854" s="285" t="s">
        <v>5178</v>
      </c>
      <c r="B854" s="19" t="s">
        <v>3131</v>
      </c>
      <c r="C854" s="19" t="s">
        <v>3132</v>
      </c>
      <c r="D854" s="248" t="s">
        <v>2213</v>
      </c>
      <c r="E854" s="7" t="s">
        <v>3133</v>
      </c>
      <c r="F854" s="26">
        <v>14737800</v>
      </c>
      <c r="G854" s="7" t="s">
        <v>3134</v>
      </c>
      <c r="H854" s="249">
        <v>45315</v>
      </c>
      <c r="I854" s="1" t="s">
        <v>3090</v>
      </c>
      <c r="J854" s="27">
        <f>K854/(F854+N854)</f>
        <v>0.77644710578842313</v>
      </c>
      <c r="K854" s="23">
        <v>34745480</v>
      </c>
      <c r="L854" s="23">
        <f>F854+N854-K854</f>
        <v>10003840</v>
      </c>
      <c r="M854" s="4">
        <v>2</v>
      </c>
      <c r="N854" s="23">
        <v>30011520</v>
      </c>
      <c r="O854" s="7" t="s">
        <v>3121</v>
      </c>
    </row>
    <row r="855" spans="1:15" ht="13.2" customHeight="1" x14ac:dyDescent="0.25">
      <c r="A855" s="285" t="s">
        <v>5178</v>
      </c>
      <c r="B855" s="19" t="s">
        <v>3135</v>
      </c>
      <c r="C855" s="19" t="s">
        <v>3136</v>
      </c>
      <c r="D855" s="248" t="s">
        <v>2213</v>
      </c>
      <c r="E855" s="7" t="s">
        <v>3137</v>
      </c>
      <c r="F855" s="26">
        <v>11566500</v>
      </c>
      <c r="G855" s="7" t="s">
        <v>3138</v>
      </c>
      <c r="H855" s="249">
        <v>45315</v>
      </c>
      <c r="I855" s="1" t="s">
        <v>3090</v>
      </c>
      <c r="J855" s="27">
        <f>K855/(F855+N855)</f>
        <v>0.77644710578842313</v>
      </c>
      <c r="K855" s="23">
        <v>27268900</v>
      </c>
      <c r="L855" s="23">
        <f>F855+N855-K855</f>
        <v>7851200</v>
      </c>
      <c r="M855" s="4">
        <v>2</v>
      </c>
      <c r="N855" s="23">
        <v>23553600</v>
      </c>
      <c r="O855" s="7" t="s">
        <v>3121</v>
      </c>
    </row>
    <row r="856" spans="1:15" ht="13.2" customHeight="1" x14ac:dyDescent="0.25">
      <c r="A856" s="285" t="s">
        <v>5178</v>
      </c>
      <c r="B856" s="19" t="s">
        <v>3139</v>
      </c>
      <c r="C856" s="19" t="s">
        <v>3140</v>
      </c>
      <c r="D856" s="248" t="s">
        <v>2213</v>
      </c>
      <c r="E856" s="7" t="s">
        <v>3141</v>
      </c>
      <c r="F856" s="26">
        <v>16361400</v>
      </c>
      <c r="G856" s="7" t="s">
        <v>3142</v>
      </c>
      <c r="H856" s="249">
        <v>45314</v>
      </c>
      <c r="I856" s="1" t="s">
        <v>3075</v>
      </c>
      <c r="J856" s="27">
        <f>K856/(F856+N856)</f>
        <v>0.77777777777777779</v>
      </c>
      <c r="K856" s="23">
        <v>57264900</v>
      </c>
      <c r="L856" s="23">
        <f>F856+N856-K856</f>
        <v>16361400</v>
      </c>
      <c r="M856" s="4">
        <v>3</v>
      </c>
      <c r="N856" s="23">
        <v>57264900</v>
      </c>
      <c r="O856" s="7" t="s">
        <v>3143</v>
      </c>
    </row>
    <row r="857" spans="1:15" ht="13.2" customHeight="1" x14ac:dyDescent="0.25">
      <c r="A857" s="285" t="s">
        <v>5178</v>
      </c>
      <c r="B857" s="19" t="s">
        <v>3144</v>
      </c>
      <c r="C857" s="19" t="s">
        <v>3145</v>
      </c>
      <c r="D857" s="248" t="s">
        <v>2213</v>
      </c>
      <c r="E857" s="7" t="s">
        <v>3146</v>
      </c>
      <c r="F857" s="26">
        <v>16500000</v>
      </c>
      <c r="G857" s="7" t="s">
        <v>3147</v>
      </c>
      <c r="H857" s="249">
        <v>45314</v>
      </c>
      <c r="I857" s="1" t="s">
        <v>3090</v>
      </c>
      <c r="J857" s="27">
        <f>K857/(F857+N857)</f>
        <v>1</v>
      </c>
      <c r="K857" s="23">
        <v>16500000</v>
      </c>
      <c r="L857" s="23">
        <f>F857+N857-K857</f>
        <v>0</v>
      </c>
      <c r="M857" s="4" t="s">
        <v>2448</v>
      </c>
      <c r="N857" s="23">
        <v>0</v>
      </c>
      <c r="O857" s="7" t="s">
        <v>3148</v>
      </c>
    </row>
    <row r="858" spans="1:15" ht="13.2" customHeight="1" x14ac:dyDescent="0.25">
      <c r="A858" s="285" t="s">
        <v>5178</v>
      </c>
      <c r="B858" s="19" t="s">
        <v>3149</v>
      </c>
      <c r="C858" s="19" t="s">
        <v>3150</v>
      </c>
      <c r="D858" s="248" t="s">
        <v>2213</v>
      </c>
      <c r="E858" s="7" t="s">
        <v>3151</v>
      </c>
      <c r="F858" s="26">
        <v>16335000</v>
      </c>
      <c r="G858" s="7" t="s">
        <v>3152</v>
      </c>
      <c r="H858" s="249">
        <v>45314</v>
      </c>
      <c r="I858" s="1" t="s">
        <v>3090</v>
      </c>
      <c r="J858" s="27">
        <f>K858/(F858+N858)</f>
        <v>0.77777777777777779</v>
      </c>
      <c r="K858" s="23">
        <v>38115000</v>
      </c>
      <c r="L858" s="23">
        <f>F858+N858-K858</f>
        <v>10890000</v>
      </c>
      <c r="M858" s="4">
        <v>2</v>
      </c>
      <c r="N858" s="23">
        <v>32670000</v>
      </c>
      <c r="O858" s="7" t="s">
        <v>3148</v>
      </c>
    </row>
    <row r="859" spans="1:15" ht="13.2" customHeight="1" x14ac:dyDescent="0.25">
      <c r="A859" s="285" t="s">
        <v>5178</v>
      </c>
      <c r="B859" s="19" t="s">
        <v>3153</v>
      </c>
      <c r="C859" s="19" t="s">
        <v>3154</v>
      </c>
      <c r="D859" s="248" t="s">
        <v>2213</v>
      </c>
      <c r="E859" s="7" t="s">
        <v>3155</v>
      </c>
      <c r="F859" s="26">
        <v>15991800</v>
      </c>
      <c r="G859" s="7" t="s">
        <v>3156</v>
      </c>
      <c r="H859" s="249">
        <v>45314</v>
      </c>
      <c r="I859" s="1" t="s">
        <v>3090</v>
      </c>
      <c r="J859" s="27">
        <f>K859/(F859+N859)</f>
        <v>1</v>
      </c>
      <c r="K859" s="23">
        <v>15991800</v>
      </c>
      <c r="L859" s="23">
        <f>F859+N859-K859</f>
        <v>0</v>
      </c>
      <c r="M859" s="4" t="s">
        <v>2448</v>
      </c>
      <c r="N859" s="23">
        <v>0</v>
      </c>
      <c r="O859" s="7" t="s">
        <v>3157</v>
      </c>
    </row>
    <row r="860" spans="1:15" ht="13.2" customHeight="1" x14ac:dyDescent="0.25">
      <c r="A860" s="285" t="s">
        <v>5178</v>
      </c>
      <c r="B860" s="19" t="s">
        <v>3158</v>
      </c>
      <c r="C860" s="19" t="s">
        <v>3159</v>
      </c>
      <c r="D860" s="248" t="s">
        <v>2213</v>
      </c>
      <c r="E860" s="7" t="s">
        <v>3160</v>
      </c>
      <c r="F860" s="26">
        <v>15991800</v>
      </c>
      <c r="G860" s="7" t="s">
        <v>3161</v>
      </c>
      <c r="H860" s="249">
        <v>45314</v>
      </c>
      <c r="I860" s="1" t="s">
        <v>3090</v>
      </c>
      <c r="J860" s="27">
        <f>K860/(F860+N860)</f>
        <v>1</v>
      </c>
      <c r="K860" s="23">
        <v>15991800</v>
      </c>
      <c r="L860" s="23">
        <f>F860+N860-K860</f>
        <v>0</v>
      </c>
      <c r="M860" s="4" t="s">
        <v>2448</v>
      </c>
      <c r="N860" s="23">
        <v>0</v>
      </c>
      <c r="O860" s="7" t="s">
        <v>3157</v>
      </c>
    </row>
    <row r="861" spans="1:15" ht="13.2" customHeight="1" x14ac:dyDescent="0.25">
      <c r="A861" s="285" t="s">
        <v>5178</v>
      </c>
      <c r="B861" s="19" t="s">
        <v>3162</v>
      </c>
      <c r="C861" s="19" t="s">
        <v>3163</v>
      </c>
      <c r="D861" s="248" t="s">
        <v>2213</v>
      </c>
      <c r="E861" s="7" t="s">
        <v>3164</v>
      </c>
      <c r="F861" s="26">
        <v>15991800</v>
      </c>
      <c r="G861" s="7" t="s">
        <v>3165</v>
      </c>
      <c r="H861" s="249">
        <v>45314</v>
      </c>
      <c r="I861" s="1" t="s">
        <v>3090</v>
      </c>
      <c r="J861" s="27">
        <f>K861/(F861+N861)</f>
        <v>0.77777777777777779</v>
      </c>
      <c r="K861" s="23">
        <v>37314200</v>
      </c>
      <c r="L861" s="23">
        <f>F861+N861-K861</f>
        <v>10661200</v>
      </c>
      <c r="M861" s="4">
        <v>2</v>
      </c>
      <c r="N861" s="23">
        <v>31983600</v>
      </c>
      <c r="O861" s="7" t="s">
        <v>3166</v>
      </c>
    </row>
    <row r="862" spans="1:15" ht="13.2" customHeight="1" x14ac:dyDescent="0.25">
      <c r="A862" s="285" t="s">
        <v>5178</v>
      </c>
      <c r="B862" s="19" t="s">
        <v>3167</v>
      </c>
      <c r="C862" s="19" t="s">
        <v>3168</v>
      </c>
      <c r="D862" s="248" t="s">
        <v>2213</v>
      </c>
      <c r="E862" s="7" t="s">
        <v>3169</v>
      </c>
      <c r="F862" s="26">
        <v>13398000</v>
      </c>
      <c r="G862" s="7" t="s">
        <v>3170</v>
      </c>
      <c r="H862" s="249">
        <v>45314</v>
      </c>
      <c r="I862" s="1" t="s">
        <v>3090</v>
      </c>
      <c r="J862" s="27">
        <f>K862/(F862+N862)</f>
        <v>1</v>
      </c>
      <c r="K862" s="23">
        <v>13398000</v>
      </c>
      <c r="L862" s="23">
        <f>F862+N862-K862</f>
        <v>0</v>
      </c>
      <c r="M862" s="4" t="s">
        <v>2448</v>
      </c>
      <c r="N862" s="23">
        <v>0</v>
      </c>
      <c r="O862" s="7" t="s">
        <v>3148</v>
      </c>
    </row>
    <row r="863" spans="1:15" ht="13.2" customHeight="1" x14ac:dyDescent="0.25">
      <c r="A863" s="285" t="s">
        <v>5178</v>
      </c>
      <c r="B863" s="19" t="s">
        <v>3171</v>
      </c>
      <c r="C863" s="19" t="s">
        <v>3172</v>
      </c>
      <c r="D863" s="248" t="s">
        <v>2213</v>
      </c>
      <c r="E863" s="7" t="s">
        <v>3173</v>
      </c>
      <c r="F863" s="26">
        <v>5790400</v>
      </c>
      <c r="G863" s="7" t="s">
        <v>3174</v>
      </c>
      <c r="H863" s="249">
        <v>45329</v>
      </c>
      <c r="I863" s="1" t="s">
        <v>3090</v>
      </c>
      <c r="J863" s="27">
        <f>K863/(F863+N863)</f>
        <v>0.75</v>
      </c>
      <c r="K863" s="23">
        <v>17371200</v>
      </c>
      <c r="L863" s="23">
        <f>F863+N863-K863</f>
        <v>5790400</v>
      </c>
      <c r="M863" s="4">
        <v>2</v>
      </c>
      <c r="N863" s="23">
        <v>17371200</v>
      </c>
      <c r="O863" s="7" t="s">
        <v>3157</v>
      </c>
    </row>
    <row r="864" spans="1:15" ht="13.2" customHeight="1" x14ac:dyDescent="0.25">
      <c r="A864" s="285" t="s">
        <v>5178</v>
      </c>
      <c r="B864" s="19" t="s">
        <v>3175</v>
      </c>
      <c r="C864" s="19" t="s">
        <v>3176</v>
      </c>
      <c r="D864" s="248" t="s">
        <v>2213</v>
      </c>
      <c r="E864" s="7" t="s">
        <v>3177</v>
      </c>
      <c r="F864" s="26">
        <v>11566500</v>
      </c>
      <c r="G864" s="7" t="s">
        <v>3178</v>
      </c>
      <c r="H864" s="249">
        <v>45314</v>
      </c>
      <c r="I864" s="1" t="s">
        <v>3090</v>
      </c>
      <c r="J864" s="27">
        <f>K864/(F864+N864)</f>
        <v>0.77777777777777779</v>
      </c>
      <c r="K864" s="23">
        <v>26988500</v>
      </c>
      <c r="L864" s="23">
        <f>F864+N864-K864</f>
        <v>7711000</v>
      </c>
      <c r="M864" s="4">
        <v>2</v>
      </c>
      <c r="N864" s="23">
        <v>23133000</v>
      </c>
      <c r="O864" s="7" t="s">
        <v>3143</v>
      </c>
    </row>
    <row r="865" spans="1:15" ht="13.2" customHeight="1" x14ac:dyDescent="0.25">
      <c r="A865" s="285" t="s">
        <v>5178</v>
      </c>
      <c r="B865" s="19" t="s">
        <v>3179</v>
      </c>
      <c r="C865" s="19" t="s">
        <v>3180</v>
      </c>
      <c r="D865" s="248" t="s">
        <v>2213</v>
      </c>
      <c r="E865" s="7" t="s">
        <v>3181</v>
      </c>
      <c r="F865" s="26">
        <v>10843800</v>
      </c>
      <c r="G865" s="7" t="s">
        <v>3182</v>
      </c>
      <c r="H865" s="249">
        <v>45314</v>
      </c>
      <c r="I865" s="1" t="s">
        <v>3090</v>
      </c>
      <c r="J865" s="27">
        <f>K865/(F865+N865)</f>
        <v>0.77777777777777779</v>
      </c>
      <c r="K865" s="23">
        <v>25302200</v>
      </c>
      <c r="L865" s="23">
        <f>F865+N865-K865</f>
        <v>7229200</v>
      </c>
      <c r="M865" s="4">
        <v>2</v>
      </c>
      <c r="N865" s="23">
        <v>21687600</v>
      </c>
      <c r="O865" s="7" t="s">
        <v>3183</v>
      </c>
    </row>
    <row r="866" spans="1:15" ht="13.2" customHeight="1" x14ac:dyDescent="0.25">
      <c r="A866" s="285" t="s">
        <v>5178</v>
      </c>
      <c r="B866" s="19" t="s">
        <v>3184</v>
      </c>
      <c r="C866" s="19" t="s">
        <v>3185</v>
      </c>
      <c r="D866" s="248" t="s">
        <v>2213</v>
      </c>
      <c r="E866" s="7" t="s">
        <v>3186</v>
      </c>
      <c r="F866" s="26">
        <v>5790400</v>
      </c>
      <c r="G866" s="7" t="s">
        <v>3187</v>
      </c>
      <c r="H866" s="249">
        <v>45329</v>
      </c>
      <c r="I866" s="1" t="s">
        <v>3090</v>
      </c>
      <c r="J866" s="27">
        <f>K866/(F866+N866)</f>
        <v>0.75</v>
      </c>
      <c r="K866" s="23">
        <v>17371200</v>
      </c>
      <c r="L866" s="23">
        <f>F866+N866-K866</f>
        <v>5790400</v>
      </c>
      <c r="M866" s="4">
        <v>2</v>
      </c>
      <c r="N866" s="23">
        <v>17371200</v>
      </c>
      <c r="O866" s="7" t="s">
        <v>3143</v>
      </c>
    </row>
    <row r="867" spans="1:15" ht="13.2" customHeight="1" x14ac:dyDescent="0.25">
      <c r="A867" s="285" t="s">
        <v>5178</v>
      </c>
      <c r="B867" s="19" t="s">
        <v>3179</v>
      </c>
      <c r="C867" s="19" t="s">
        <v>3188</v>
      </c>
      <c r="D867" s="248" t="s">
        <v>2213</v>
      </c>
      <c r="E867" s="7" t="s">
        <v>3189</v>
      </c>
      <c r="F867" s="26">
        <v>10843800</v>
      </c>
      <c r="G867" s="7" t="s">
        <v>3190</v>
      </c>
      <c r="H867" s="249">
        <v>45314</v>
      </c>
      <c r="I867" s="1" t="s">
        <v>3090</v>
      </c>
      <c r="J867" s="27">
        <f>K867/(F867+N867)</f>
        <v>0.77777777777777779</v>
      </c>
      <c r="K867" s="23">
        <v>25302200</v>
      </c>
      <c r="L867" s="23">
        <f>F867+N867-K867</f>
        <v>7229200</v>
      </c>
      <c r="M867" s="4">
        <v>2</v>
      </c>
      <c r="N867" s="23">
        <v>21687600</v>
      </c>
      <c r="O867" s="7" t="s">
        <v>3166</v>
      </c>
    </row>
    <row r="868" spans="1:15" ht="13.2" customHeight="1" x14ac:dyDescent="0.25">
      <c r="A868" s="285" t="s">
        <v>5178</v>
      </c>
      <c r="B868" s="19" t="s">
        <v>3179</v>
      </c>
      <c r="C868" s="19" t="s">
        <v>3191</v>
      </c>
      <c r="D868" s="248" t="s">
        <v>2213</v>
      </c>
      <c r="E868" s="7" t="s">
        <v>3192</v>
      </c>
      <c r="F868" s="26">
        <v>10843800</v>
      </c>
      <c r="G868" s="7" t="s">
        <v>3193</v>
      </c>
      <c r="H868" s="249">
        <v>45314</v>
      </c>
      <c r="I868" s="1" t="s">
        <v>3090</v>
      </c>
      <c r="J868" s="27">
        <f>K868/(F868+N868)</f>
        <v>0.77777777777777779</v>
      </c>
      <c r="K868" s="23">
        <v>25302200</v>
      </c>
      <c r="L868" s="23">
        <f>F868+N868-K868</f>
        <v>7229200</v>
      </c>
      <c r="M868" s="4">
        <v>2</v>
      </c>
      <c r="N868" s="23">
        <v>21687600</v>
      </c>
      <c r="O868" s="7" t="s">
        <v>3183</v>
      </c>
    </row>
    <row r="869" spans="1:15" ht="13.2" customHeight="1" x14ac:dyDescent="0.25">
      <c r="A869" s="285" t="s">
        <v>5178</v>
      </c>
      <c r="B869" s="19" t="s">
        <v>3179</v>
      </c>
      <c r="C869" s="19" t="s">
        <v>3194</v>
      </c>
      <c r="D869" s="248" t="s">
        <v>2213</v>
      </c>
      <c r="E869" s="7" t="s">
        <v>3195</v>
      </c>
      <c r="F869" s="26">
        <v>10843800</v>
      </c>
      <c r="G869" s="7" t="s">
        <v>3196</v>
      </c>
      <c r="H869" s="249">
        <v>45314</v>
      </c>
      <c r="I869" s="1" t="s">
        <v>3090</v>
      </c>
      <c r="J869" s="27">
        <f>K869/(F869+N869)</f>
        <v>0.77777777777777779</v>
      </c>
      <c r="K869" s="23">
        <v>25302200</v>
      </c>
      <c r="L869" s="23">
        <f>F869+N869-K869</f>
        <v>7229200</v>
      </c>
      <c r="M869" s="4">
        <v>2</v>
      </c>
      <c r="N869" s="23">
        <v>21687600</v>
      </c>
      <c r="O869" s="7" t="s">
        <v>3183</v>
      </c>
    </row>
    <row r="870" spans="1:15" ht="13.2" customHeight="1" x14ac:dyDescent="0.25">
      <c r="A870" s="285" t="s">
        <v>5178</v>
      </c>
      <c r="B870" s="19" t="s">
        <v>3197</v>
      </c>
      <c r="C870" s="19" t="s">
        <v>3198</v>
      </c>
      <c r="D870" s="248" t="s">
        <v>2213</v>
      </c>
      <c r="E870" s="7" t="s">
        <v>3199</v>
      </c>
      <c r="F870" s="26">
        <v>10843800</v>
      </c>
      <c r="G870" s="7" t="s">
        <v>3200</v>
      </c>
      <c r="H870" s="249">
        <v>45314</v>
      </c>
      <c r="I870" s="1" t="s">
        <v>3090</v>
      </c>
      <c r="J870" s="27">
        <f>K870/(F870+N870)</f>
        <v>1</v>
      </c>
      <c r="K870" s="23">
        <v>10843800</v>
      </c>
      <c r="L870" s="23">
        <f>F870+N870-K870</f>
        <v>0</v>
      </c>
      <c r="M870" s="4" t="s">
        <v>2448</v>
      </c>
      <c r="N870" s="23">
        <v>0</v>
      </c>
      <c r="O870" s="7" t="s">
        <v>3183</v>
      </c>
    </row>
    <row r="871" spans="1:15" ht="13.2" customHeight="1" x14ac:dyDescent="0.25">
      <c r="A871" s="285" t="s">
        <v>5178</v>
      </c>
      <c r="B871" s="19" t="s">
        <v>3179</v>
      </c>
      <c r="C871" s="19" t="s">
        <v>3201</v>
      </c>
      <c r="D871" s="248" t="s">
        <v>2213</v>
      </c>
      <c r="E871" s="7" t="s">
        <v>3202</v>
      </c>
      <c r="F871" s="26">
        <v>10843800</v>
      </c>
      <c r="G871" s="7" t="s">
        <v>3203</v>
      </c>
      <c r="H871" s="249">
        <v>45314</v>
      </c>
      <c r="I871" s="1" t="s">
        <v>3090</v>
      </c>
      <c r="J871" s="27">
        <f>K871/(F871+N871)</f>
        <v>0.77777777777777779</v>
      </c>
      <c r="K871" s="23">
        <v>25302200</v>
      </c>
      <c r="L871" s="23">
        <f>F871+N871-K871</f>
        <v>7229200</v>
      </c>
      <c r="M871" s="4">
        <v>2</v>
      </c>
      <c r="N871" s="23">
        <v>21687600</v>
      </c>
      <c r="O871" s="7" t="s">
        <v>3183</v>
      </c>
    </row>
    <row r="872" spans="1:15" ht="13.2" customHeight="1" x14ac:dyDescent="0.25">
      <c r="A872" s="285" t="s">
        <v>5178</v>
      </c>
      <c r="B872" s="19" t="s">
        <v>3179</v>
      </c>
      <c r="C872" s="19" t="s">
        <v>3204</v>
      </c>
      <c r="D872" s="248" t="s">
        <v>2213</v>
      </c>
      <c r="E872" s="7" t="s">
        <v>3205</v>
      </c>
      <c r="F872" s="26">
        <v>10843800</v>
      </c>
      <c r="G872" s="7" t="s">
        <v>3206</v>
      </c>
      <c r="H872" s="249">
        <v>45314</v>
      </c>
      <c r="I872" s="1" t="s">
        <v>3090</v>
      </c>
      <c r="J872" s="27">
        <f>K872/(F872+N872)</f>
        <v>0.77777777777777779</v>
      </c>
      <c r="K872" s="23">
        <v>25302200</v>
      </c>
      <c r="L872" s="23">
        <f>F872+N872-K872</f>
        <v>7229200</v>
      </c>
      <c r="M872" s="4">
        <v>2</v>
      </c>
      <c r="N872" s="23">
        <v>21687600</v>
      </c>
      <c r="O872" s="7" t="s">
        <v>3183</v>
      </c>
    </row>
    <row r="873" spans="1:15" ht="13.2" customHeight="1" x14ac:dyDescent="0.25">
      <c r="A873" s="285" t="s">
        <v>5178</v>
      </c>
      <c r="B873" s="19" t="s">
        <v>3207</v>
      </c>
      <c r="C873" s="19" t="s">
        <v>3208</v>
      </c>
      <c r="D873" s="248" t="s">
        <v>2213</v>
      </c>
      <c r="E873" s="7" t="s">
        <v>3209</v>
      </c>
      <c r="F873" s="26">
        <v>10843800</v>
      </c>
      <c r="G873" s="7" t="s">
        <v>3210</v>
      </c>
      <c r="H873" s="249">
        <v>45314</v>
      </c>
      <c r="I873" s="1" t="s">
        <v>3090</v>
      </c>
      <c r="J873" s="27">
        <f>K873/(F873+N873)</f>
        <v>1</v>
      </c>
      <c r="K873" s="23">
        <v>21687600</v>
      </c>
      <c r="L873" s="23">
        <f>F873+N873-K873</f>
        <v>0</v>
      </c>
      <c r="M873" s="4">
        <v>1</v>
      </c>
      <c r="N873" s="23">
        <v>10843800</v>
      </c>
      <c r="O873" s="7" t="s">
        <v>3183</v>
      </c>
    </row>
    <row r="874" spans="1:15" ht="13.2" customHeight="1" x14ac:dyDescent="0.25">
      <c r="A874" s="285" t="s">
        <v>5178</v>
      </c>
      <c r="B874" s="19" t="s">
        <v>3179</v>
      </c>
      <c r="C874" s="19" t="s">
        <v>3211</v>
      </c>
      <c r="D874" s="248" t="s">
        <v>2213</v>
      </c>
      <c r="E874" s="7" t="s">
        <v>3212</v>
      </c>
      <c r="F874" s="26">
        <v>10843800</v>
      </c>
      <c r="G874" s="7" t="s">
        <v>3213</v>
      </c>
      <c r="H874" s="249">
        <v>45314</v>
      </c>
      <c r="I874" s="1" t="s">
        <v>3090</v>
      </c>
      <c r="J874" s="27">
        <f>K874/(F874+N874)</f>
        <v>0.77777777777777779</v>
      </c>
      <c r="K874" s="23">
        <v>25302200</v>
      </c>
      <c r="L874" s="23">
        <f>F874+N874-K874</f>
        <v>7229200</v>
      </c>
      <c r="M874" s="4">
        <v>2</v>
      </c>
      <c r="N874" s="23">
        <v>21687600</v>
      </c>
      <c r="O874" s="7" t="s">
        <v>3214</v>
      </c>
    </row>
    <row r="875" spans="1:15" ht="13.2" customHeight="1" x14ac:dyDescent="0.25">
      <c r="A875" s="285" t="s">
        <v>5178</v>
      </c>
      <c r="B875" s="19" t="s">
        <v>3215</v>
      </c>
      <c r="C875" s="19" t="s">
        <v>3216</v>
      </c>
      <c r="D875" s="248" t="s">
        <v>2213</v>
      </c>
      <c r="E875" s="7" t="s">
        <v>3217</v>
      </c>
      <c r="F875" s="26">
        <v>10843800</v>
      </c>
      <c r="G875" s="7" t="s">
        <v>3218</v>
      </c>
      <c r="H875" s="249">
        <v>45315</v>
      </c>
      <c r="I875" s="1" t="s">
        <v>3090</v>
      </c>
      <c r="J875" s="27">
        <f>K875/(F875+N875)</f>
        <v>1</v>
      </c>
      <c r="K875" s="23">
        <v>10843800</v>
      </c>
      <c r="L875" s="23">
        <f>F875+N875-K875</f>
        <v>0</v>
      </c>
      <c r="M875" s="4" t="s">
        <v>2448</v>
      </c>
      <c r="N875" s="23">
        <v>0</v>
      </c>
      <c r="O875" s="7" t="s">
        <v>3183</v>
      </c>
    </row>
    <row r="876" spans="1:15" ht="13.2" customHeight="1" x14ac:dyDescent="0.25">
      <c r="A876" s="285" t="s">
        <v>5178</v>
      </c>
      <c r="B876" s="19" t="s">
        <v>3179</v>
      </c>
      <c r="C876" s="19" t="s">
        <v>3219</v>
      </c>
      <c r="D876" s="248" t="s">
        <v>2213</v>
      </c>
      <c r="E876" s="7" t="s">
        <v>3220</v>
      </c>
      <c r="F876" s="26">
        <v>10843800</v>
      </c>
      <c r="G876" s="7" t="s">
        <v>3221</v>
      </c>
      <c r="H876" s="249">
        <v>45314</v>
      </c>
      <c r="I876" s="1" t="s">
        <v>3090</v>
      </c>
      <c r="J876" s="27">
        <f>K876/(F876+N876)</f>
        <v>0.77777777777777779</v>
      </c>
      <c r="K876" s="23">
        <v>25302200</v>
      </c>
      <c r="L876" s="23">
        <f>F876+N876-K876</f>
        <v>7229200</v>
      </c>
      <c r="M876" s="4">
        <v>2</v>
      </c>
      <c r="N876" s="23">
        <v>21687600</v>
      </c>
      <c r="O876" s="7" t="s">
        <v>3183</v>
      </c>
    </row>
    <row r="877" spans="1:15" ht="13.2" customHeight="1" x14ac:dyDescent="0.25">
      <c r="A877" s="285" t="s">
        <v>5178</v>
      </c>
      <c r="B877" s="19" t="s">
        <v>3197</v>
      </c>
      <c r="C877" s="19" t="s">
        <v>3222</v>
      </c>
      <c r="D877" s="248" t="s">
        <v>2213</v>
      </c>
      <c r="E877" s="7" t="s">
        <v>3223</v>
      </c>
      <c r="F877" s="26">
        <v>10843800</v>
      </c>
      <c r="G877" s="7" t="s">
        <v>3224</v>
      </c>
      <c r="H877" s="249">
        <v>45314</v>
      </c>
      <c r="I877" s="1" t="s">
        <v>3090</v>
      </c>
      <c r="J877" s="27">
        <f>K877/(F877+N877)</f>
        <v>1</v>
      </c>
      <c r="K877" s="23">
        <v>10843800</v>
      </c>
      <c r="L877" s="23">
        <f>F877+N877-K877</f>
        <v>0</v>
      </c>
      <c r="M877" s="4" t="s">
        <v>2448</v>
      </c>
      <c r="N877" s="23">
        <v>0</v>
      </c>
      <c r="O877" s="7" t="s">
        <v>3183</v>
      </c>
    </row>
    <row r="878" spans="1:15" ht="13.2" customHeight="1" x14ac:dyDescent="0.25">
      <c r="A878" s="285" t="s">
        <v>5178</v>
      </c>
      <c r="B878" s="19" t="s">
        <v>3179</v>
      </c>
      <c r="C878" s="19" t="s">
        <v>3225</v>
      </c>
      <c r="D878" s="248" t="s">
        <v>2213</v>
      </c>
      <c r="E878" s="7" t="s">
        <v>3226</v>
      </c>
      <c r="F878" s="26">
        <v>10843800</v>
      </c>
      <c r="G878" s="7" t="s">
        <v>3227</v>
      </c>
      <c r="H878" s="249">
        <v>45314</v>
      </c>
      <c r="I878" s="1" t="s">
        <v>3090</v>
      </c>
      <c r="J878" s="27">
        <f>K878/(F878+N878)</f>
        <v>1</v>
      </c>
      <c r="K878" s="23">
        <v>10843800</v>
      </c>
      <c r="L878" s="23">
        <f>F878+N878-K878</f>
        <v>0</v>
      </c>
      <c r="M878" s="4" t="s">
        <v>2448</v>
      </c>
      <c r="N878" s="23">
        <v>0</v>
      </c>
      <c r="O878" s="7" t="s">
        <v>3183</v>
      </c>
    </row>
    <row r="879" spans="1:15" ht="13.2" customHeight="1" x14ac:dyDescent="0.25">
      <c r="A879" s="285" t="s">
        <v>5178</v>
      </c>
      <c r="B879" s="19" t="s">
        <v>3228</v>
      </c>
      <c r="C879" s="19" t="s">
        <v>3229</v>
      </c>
      <c r="D879" s="248" t="s">
        <v>2213</v>
      </c>
      <c r="E879" s="7" t="s">
        <v>3230</v>
      </c>
      <c r="F879" s="26">
        <v>8530500</v>
      </c>
      <c r="G879" s="7" t="s">
        <v>3231</v>
      </c>
      <c r="H879" s="249">
        <v>45314</v>
      </c>
      <c r="I879" s="1" t="s">
        <v>3090</v>
      </c>
      <c r="J879" s="27">
        <f>K879/(F879+N879)</f>
        <v>0.77644710578842313</v>
      </c>
      <c r="K879" s="23">
        <v>20111300</v>
      </c>
      <c r="L879" s="23">
        <f>F879+N879-K879</f>
        <v>5790400</v>
      </c>
      <c r="M879" s="4">
        <v>2</v>
      </c>
      <c r="N879" s="23">
        <v>17371200</v>
      </c>
      <c r="O879" s="7" t="s">
        <v>3157</v>
      </c>
    </row>
    <row r="880" spans="1:15" ht="13.2" customHeight="1" x14ac:dyDescent="0.25">
      <c r="A880" s="285" t="s">
        <v>5178</v>
      </c>
      <c r="B880" s="19" t="s">
        <v>3232</v>
      </c>
      <c r="C880" s="19" t="s">
        <v>3233</v>
      </c>
      <c r="D880" s="248" t="s">
        <v>2213</v>
      </c>
      <c r="E880" s="7" t="s">
        <v>3234</v>
      </c>
      <c r="F880" s="26">
        <v>13450800</v>
      </c>
      <c r="G880" s="7" t="s">
        <v>3235</v>
      </c>
      <c r="H880" s="249">
        <v>45315</v>
      </c>
      <c r="I880" s="1" t="s">
        <v>3075</v>
      </c>
      <c r="J880" s="27">
        <f>K880/(F880+N880)</f>
        <v>0.77777777777777779</v>
      </c>
      <c r="K880" s="23">
        <v>47077800</v>
      </c>
      <c r="L880" s="23">
        <f>F880+N880-K880</f>
        <v>13450800</v>
      </c>
      <c r="M880" s="4">
        <v>3</v>
      </c>
      <c r="N880" s="23">
        <v>47077800</v>
      </c>
      <c r="O880" s="7" t="s">
        <v>3236</v>
      </c>
    </row>
    <row r="881" spans="1:15" ht="13.2" customHeight="1" x14ac:dyDescent="0.25">
      <c r="A881" s="285" t="s">
        <v>5178</v>
      </c>
      <c r="B881" s="19" t="s">
        <v>3237</v>
      </c>
      <c r="C881" s="19" t="s">
        <v>3238</v>
      </c>
      <c r="D881" s="248" t="s">
        <v>2213</v>
      </c>
      <c r="E881" s="7" t="s">
        <v>3239</v>
      </c>
      <c r="F881" s="26">
        <v>13450294</v>
      </c>
      <c r="G881" s="7" t="s">
        <v>3240</v>
      </c>
      <c r="H881" s="249">
        <v>45315</v>
      </c>
      <c r="I881" s="1" t="s">
        <v>3075</v>
      </c>
      <c r="J881" s="27">
        <f>K881/(F881+N881)</f>
        <v>0.77777777777777779</v>
      </c>
      <c r="K881" s="23">
        <v>47076029</v>
      </c>
      <c r="L881" s="23">
        <f>F881+N881-K881</f>
        <v>13450294</v>
      </c>
      <c r="M881" s="4">
        <v>3</v>
      </c>
      <c r="N881" s="23">
        <v>47076029</v>
      </c>
      <c r="O881" s="7" t="s">
        <v>3236</v>
      </c>
    </row>
    <row r="882" spans="1:15" ht="13.2" customHeight="1" x14ac:dyDescent="0.25">
      <c r="A882" s="285" t="s">
        <v>5178</v>
      </c>
      <c r="B882" s="19" t="s">
        <v>3241</v>
      </c>
      <c r="C882" s="19" t="s">
        <v>3242</v>
      </c>
      <c r="D882" s="248" t="s">
        <v>2213</v>
      </c>
      <c r="E882" s="7" t="s">
        <v>3243</v>
      </c>
      <c r="F882" s="26">
        <v>12157716</v>
      </c>
      <c r="G882" s="7" t="s">
        <v>3244</v>
      </c>
      <c r="H882" s="249">
        <v>45315</v>
      </c>
      <c r="I882" s="1" t="s">
        <v>3090</v>
      </c>
      <c r="J882" s="27">
        <f>K882/(F882+N882)</f>
        <v>1</v>
      </c>
      <c r="K882" s="23">
        <v>12157716</v>
      </c>
      <c r="L882" s="23">
        <f>F882+N882-K882</f>
        <v>0</v>
      </c>
      <c r="M882" s="4" t="s">
        <v>2448</v>
      </c>
      <c r="N882" s="23">
        <v>0</v>
      </c>
      <c r="O882" s="7" t="s">
        <v>3245</v>
      </c>
    </row>
    <row r="883" spans="1:15" ht="13.2" customHeight="1" x14ac:dyDescent="0.25">
      <c r="A883" s="285" t="s">
        <v>5178</v>
      </c>
      <c r="B883" s="19" t="s">
        <v>3246</v>
      </c>
      <c r="C883" s="19" t="s">
        <v>3247</v>
      </c>
      <c r="D883" s="248" t="s">
        <v>2213</v>
      </c>
      <c r="E883" s="7" t="s">
        <v>3248</v>
      </c>
      <c r="F883" s="26">
        <v>11566500</v>
      </c>
      <c r="G883" s="7" t="s">
        <v>3249</v>
      </c>
      <c r="H883" s="249">
        <v>45315</v>
      </c>
      <c r="I883" s="1" t="s">
        <v>3090</v>
      </c>
      <c r="J883" s="27">
        <f>K883/(F883+N883)</f>
        <v>0.77777777777777779</v>
      </c>
      <c r="K883" s="23">
        <v>26988500</v>
      </c>
      <c r="L883" s="23">
        <f>F883+N883-K883</f>
        <v>7711000</v>
      </c>
      <c r="M883" s="4">
        <v>2</v>
      </c>
      <c r="N883" s="23">
        <v>23133000</v>
      </c>
      <c r="O883" s="7" t="s">
        <v>3250</v>
      </c>
    </row>
    <row r="884" spans="1:15" ht="13.2" customHeight="1" x14ac:dyDescent="0.25">
      <c r="A884" s="285" t="s">
        <v>5178</v>
      </c>
      <c r="B884" s="19" t="s">
        <v>3251</v>
      </c>
      <c r="C884" s="19" t="s">
        <v>3252</v>
      </c>
      <c r="D884" s="248" t="s">
        <v>2213</v>
      </c>
      <c r="E884" s="7" t="s">
        <v>3253</v>
      </c>
      <c r="F884" s="26">
        <v>10948536</v>
      </c>
      <c r="G884" s="7" t="s">
        <v>3254</v>
      </c>
      <c r="H884" s="249">
        <v>45315</v>
      </c>
      <c r="I884" s="1" t="s">
        <v>3090</v>
      </c>
      <c r="J884" s="27">
        <f>K884/(F884+N884)</f>
        <v>0.77777777777777779</v>
      </c>
      <c r="K884" s="23">
        <v>25546584</v>
      </c>
      <c r="L884" s="23">
        <f>F884+N884-K884</f>
        <v>7299024</v>
      </c>
      <c r="M884" s="4">
        <v>2</v>
      </c>
      <c r="N884" s="23">
        <v>21897072</v>
      </c>
      <c r="O884" s="7" t="s">
        <v>3236</v>
      </c>
    </row>
    <row r="885" spans="1:15" ht="13.2" customHeight="1" x14ac:dyDescent="0.25">
      <c r="A885" s="285" t="s">
        <v>5178</v>
      </c>
      <c r="B885" s="19" t="s">
        <v>3251</v>
      </c>
      <c r="C885" s="19" t="s">
        <v>3255</v>
      </c>
      <c r="D885" s="248" t="s">
        <v>2213</v>
      </c>
      <c r="E885" s="7" t="s">
        <v>3256</v>
      </c>
      <c r="F885" s="26">
        <v>10840767</v>
      </c>
      <c r="G885" s="7" t="s">
        <v>3257</v>
      </c>
      <c r="H885" s="249">
        <v>45315</v>
      </c>
      <c r="I885" s="1" t="s">
        <v>3090</v>
      </c>
      <c r="J885" s="27">
        <f>K885/(F885+N885)</f>
        <v>0.77777777777777779</v>
      </c>
      <c r="K885" s="23">
        <v>25295123</v>
      </c>
      <c r="L885" s="23">
        <f>F885+N885-K885</f>
        <v>7227178</v>
      </c>
      <c r="M885" s="4">
        <v>2</v>
      </c>
      <c r="N885" s="23">
        <v>21681534</v>
      </c>
      <c r="O885" s="7" t="s">
        <v>3236</v>
      </c>
    </row>
    <row r="886" spans="1:15" ht="13.2" customHeight="1" x14ac:dyDescent="0.25">
      <c r="A886" s="285" t="s">
        <v>5178</v>
      </c>
      <c r="B886" s="19" t="s">
        <v>3251</v>
      </c>
      <c r="C886" s="19" t="s">
        <v>3258</v>
      </c>
      <c r="D886" s="248" t="s">
        <v>2213</v>
      </c>
      <c r="E886" s="7" t="s">
        <v>3259</v>
      </c>
      <c r="F886" s="26">
        <v>10840767</v>
      </c>
      <c r="G886" s="7" t="s">
        <v>3260</v>
      </c>
      <c r="H886" s="249">
        <v>45315</v>
      </c>
      <c r="I886" s="1" t="s">
        <v>3090</v>
      </c>
      <c r="J886" s="27">
        <f>K886/(F886+N886)</f>
        <v>0.77777777777777779</v>
      </c>
      <c r="K886" s="23">
        <v>25295123</v>
      </c>
      <c r="L886" s="23">
        <f>F886+N886-K886</f>
        <v>7227178</v>
      </c>
      <c r="M886" s="4">
        <v>2</v>
      </c>
      <c r="N886" s="23">
        <v>21681534</v>
      </c>
      <c r="O886" s="7" t="s">
        <v>3236</v>
      </c>
    </row>
    <row r="887" spans="1:15" ht="13.2" customHeight="1" x14ac:dyDescent="0.25">
      <c r="A887" s="285" t="s">
        <v>5178</v>
      </c>
      <c r="B887" s="19" t="s">
        <v>3251</v>
      </c>
      <c r="C887" s="19" t="s">
        <v>3261</v>
      </c>
      <c r="D887" s="248" t="s">
        <v>2213</v>
      </c>
      <c r="E887" s="7" t="s">
        <v>3262</v>
      </c>
      <c r="F887" s="26">
        <v>10840767</v>
      </c>
      <c r="G887" s="7" t="s">
        <v>3263</v>
      </c>
      <c r="H887" s="249">
        <v>45315</v>
      </c>
      <c r="I887" s="1" t="s">
        <v>3090</v>
      </c>
      <c r="J887" s="27">
        <f>K887/(F887+N887)</f>
        <v>0.77777777777777779</v>
      </c>
      <c r="K887" s="23">
        <v>25295123</v>
      </c>
      <c r="L887" s="23">
        <f>F887+N887-K887</f>
        <v>7227178</v>
      </c>
      <c r="M887" s="4">
        <v>2</v>
      </c>
      <c r="N887" s="23">
        <v>21681534</v>
      </c>
      <c r="O887" s="7" t="s">
        <v>3236</v>
      </c>
    </row>
    <row r="888" spans="1:15" ht="13.2" customHeight="1" x14ac:dyDescent="0.25">
      <c r="A888" s="285" t="s">
        <v>5178</v>
      </c>
      <c r="B888" s="19" t="s">
        <v>3251</v>
      </c>
      <c r="C888" s="19" t="s">
        <v>3264</v>
      </c>
      <c r="D888" s="248" t="s">
        <v>2213</v>
      </c>
      <c r="E888" s="7" t="s">
        <v>3265</v>
      </c>
      <c r="F888" s="26">
        <v>10840767</v>
      </c>
      <c r="G888" s="7" t="s">
        <v>3266</v>
      </c>
      <c r="H888" s="249">
        <v>45315</v>
      </c>
      <c r="I888" s="1" t="s">
        <v>3090</v>
      </c>
      <c r="J888" s="27">
        <f>K888/(F888+N888)</f>
        <v>0.77777777777777779</v>
      </c>
      <c r="K888" s="23">
        <v>25295123</v>
      </c>
      <c r="L888" s="23">
        <f>F888+N888-K888</f>
        <v>7227178</v>
      </c>
      <c r="M888" s="4">
        <v>2</v>
      </c>
      <c r="N888" s="23">
        <v>21681534</v>
      </c>
      <c r="O888" s="7" t="s">
        <v>3250</v>
      </c>
    </row>
    <row r="889" spans="1:15" ht="13.2" customHeight="1" x14ac:dyDescent="0.25">
      <c r="A889" s="285" t="s">
        <v>5178</v>
      </c>
      <c r="B889" s="19" t="s">
        <v>3251</v>
      </c>
      <c r="C889" s="19" t="s">
        <v>3267</v>
      </c>
      <c r="D889" s="248" t="s">
        <v>2213</v>
      </c>
      <c r="E889" s="7" t="s">
        <v>3268</v>
      </c>
      <c r="F889" s="26">
        <v>10840767</v>
      </c>
      <c r="G889" s="7" t="s">
        <v>3269</v>
      </c>
      <c r="H889" s="249">
        <v>45315</v>
      </c>
      <c r="I889" s="1" t="s">
        <v>3090</v>
      </c>
      <c r="J889" s="27">
        <f>K889/(F889+N889)</f>
        <v>0.77777777777777779</v>
      </c>
      <c r="K889" s="23">
        <v>25295123</v>
      </c>
      <c r="L889" s="23">
        <f>F889+N889-K889</f>
        <v>7227178</v>
      </c>
      <c r="M889" s="4">
        <v>2</v>
      </c>
      <c r="N889" s="23">
        <v>21681534</v>
      </c>
      <c r="O889" s="7" t="s">
        <v>3236</v>
      </c>
    </row>
    <row r="890" spans="1:15" ht="13.2" customHeight="1" x14ac:dyDescent="0.25">
      <c r="A890" s="285" t="s">
        <v>5178</v>
      </c>
      <c r="B890" s="19" t="s">
        <v>3251</v>
      </c>
      <c r="C890" s="19" t="s">
        <v>3270</v>
      </c>
      <c r="D890" s="248" t="s">
        <v>2213</v>
      </c>
      <c r="E890" s="7" t="s">
        <v>3271</v>
      </c>
      <c r="F890" s="26">
        <v>10840767</v>
      </c>
      <c r="G890" s="7" t="s">
        <v>3272</v>
      </c>
      <c r="H890" s="249">
        <v>45315</v>
      </c>
      <c r="I890" s="1" t="s">
        <v>3090</v>
      </c>
      <c r="J890" s="27">
        <f>K890/(F890+N890)</f>
        <v>0.77777777777777779</v>
      </c>
      <c r="K890" s="23">
        <v>25295123</v>
      </c>
      <c r="L890" s="23">
        <f>F890+N890-K890</f>
        <v>7227178</v>
      </c>
      <c r="M890" s="4">
        <v>2</v>
      </c>
      <c r="N890" s="23">
        <v>21681534</v>
      </c>
      <c r="O890" s="7" t="s">
        <v>3250</v>
      </c>
    </row>
    <row r="891" spans="1:15" ht="13.2" customHeight="1" x14ac:dyDescent="0.25">
      <c r="A891" s="285" t="s">
        <v>5178</v>
      </c>
      <c r="B891" s="19" t="s">
        <v>3251</v>
      </c>
      <c r="C891" s="19" t="s">
        <v>3273</v>
      </c>
      <c r="D891" s="248" t="s">
        <v>2213</v>
      </c>
      <c r="E891" s="7" t="s">
        <v>3274</v>
      </c>
      <c r="F891" s="26">
        <v>10840767</v>
      </c>
      <c r="G891" s="7" t="s">
        <v>3275</v>
      </c>
      <c r="H891" s="249">
        <v>45315</v>
      </c>
      <c r="I891" s="1" t="s">
        <v>3090</v>
      </c>
      <c r="J891" s="27">
        <f>K891/(F891+N891)</f>
        <v>0.77777777777777779</v>
      </c>
      <c r="K891" s="23">
        <v>25295123</v>
      </c>
      <c r="L891" s="23">
        <f>F891+N891-K891</f>
        <v>7227178</v>
      </c>
      <c r="M891" s="4">
        <v>2</v>
      </c>
      <c r="N891" s="23">
        <v>21681534</v>
      </c>
      <c r="O891" s="7" t="s">
        <v>3236</v>
      </c>
    </row>
    <row r="892" spans="1:15" ht="13.2" customHeight="1" x14ac:dyDescent="0.25">
      <c r="A892" s="285" t="s">
        <v>5178</v>
      </c>
      <c r="B892" s="19" t="s">
        <v>3251</v>
      </c>
      <c r="C892" s="19" t="s">
        <v>3276</v>
      </c>
      <c r="D892" s="248" t="s">
        <v>2213</v>
      </c>
      <c r="E892" s="7" t="s">
        <v>3277</v>
      </c>
      <c r="F892" s="26">
        <v>10840767</v>
      </c>
      <c r="G892" s="7" t="s">
        <v>3278</v>
      </c>
      <c r="H892" s="249">
        <v>45315</v>
      </c>
      <c r="I892" s="1" t="s">
        <v>3090</v>
      </c>
      <c r="J892" s="27">
        <f>K892/(F892+N892)</f>
        <v>0.77777777777777779</v>
      </c>
      <c r="K892" s="23">
        <v>25295123</v>
      </c>
      <c r="L892" s="23">
        <f>F892+N892-K892</f>
        <v>7227178</v>
      </c>
      <c r="M892" s="4">
        <v>2</v>
      </c>
      <c r="N892" s="23">
        <v>21681534</v>
      </c>
      <c r="O892" s="7" t="s">
        <v>3250</v>
      </c>
    </row>
    <row r="893" spans="1:15" ht="13.2" customHeight="1" x14ac:dyDescent="0.25">
      <c r="A893" s="285" t="s">
        <v>5178</v>
      </c>
      <c r="B893" s="19" t="s">
        <v>3251</v>
      </c>
      <c r="C893" s="19" t="s">
        <v>3279</v>
      </c>
      <c r="D893" s="248" t="s">
        <v>2213</v>
      </c>
      <c r="E893" s="7" t="s">
        <v>3280</v>
      </c>
      <c r="F893" s="26">
        <v>10840767</v>
      </c>
      <c r="G893" s="7" t="s">
        <v>3281</v>
      </c>
      <c r="H893" s="249">
        <v>45315</v>
      </c>
      <c r="I893" s="1" t="s">
        <v>3090</v>
      </c>
      <c r="J893" s="27">
        <f>K893/(F893+N893)</f>
        <v>1</v>
      </c>
      <c r="K893" s="23">
        <v>10840767</v>
      </c>
      <c r="L893" s="23">
        <f>F893+N893-K893</f>
        <v>0</v>
      </c>
      <c r="M893" s="4" t="s">
        <v>2448</v>
      </c>
      <c r="N893" s="23">
        <v>0</v>
      </c>
      <c r="O893" s="7" t="s">
        <v>3236</v>
      </c>
    </row>
    <row r="894" spans="1:15" ht="13.2" customHeight="1" x14ac:dyDescent="0.25">
      <c r="A894" s="285" t="s">
        <v>5178</v>
      </c>
      <c r="B894" s="19" t="s">
        <v>3251</v>
      </c>
      <c r="C894" s="19" t="s">
        <v>3282</v>
      </c>
      <c r="D894" s="248" t="s">
        <v>2213</v>
      </c>
      <c r="E894" s="7" t="s">
        <v>3283</v>
      </c>
      <c r="F894" s="26">
        <v>10840767</v>
      </c>
      <c r="G894" s="7" t="s">
        <v>3284</v>
      </c>
      <c r="H894" s="249">
        <v>45315</v>
      </c>
      <c r="I894" s="1" t="s">
        <v>3090</v>
      </c>
      <c r="J894" s="27">
        <f>K894/(F894+N894)</f>
        <v>0.77777777777777779</v>
      </c>
      <c r="K894" s="23">
        <v>25295123</v>
      </c>
      <c r="L894" s="23">
        <f>F894+N894-K894</f>
        <v>7227178</v>
      </c>
      <c r="M894" s="4">
        <v>2</v>
      </c>
      <c r="N894" s="23">
        <v>21681534</v>
      </c>
      <c r="O894" s="7" t="s">
        <v>3236</v>
      </c>
    </row>
    <row r="895" spans="1:15" ht="13.2" customHeight="1" x14ac:dyDescent="0.25">
      <c r="A895" s="285" t="s">
        <v>5178</v>
      </c>
      <c r="B895" s="19" t="s">
        <v>3251</v>
      </c>
      <c r="C895" s="19" t="s">
        <v>3285</v>
      </c>
      <c r="D895" s="248" t="s">
        <v>2213</v>
      </c>
      <c r="E895" s="7" t="s">
        <v>3286</v>
      </c>
      <c r="F895" s="26">
        <v>10840767</v>
      </c>
      <c r="G895" s="7" t="s">
        <v>3287</v>
      </c>
      <c r="H895" s="249">
        <v>45315</v>
      </c>
      <c r="I895" s="1" t="s">
        <v>3090</v>
      </c>
      <c r="J895" s="27">
        <f>K895/(F895+N895)</f>
        <v>1</v>
      </c>
      <c r="K895" s="23">
        <v>10840767</v>
      </c>
      <c r="L895" s="23">
        <f>F895+N895-K895</f>
        <v>0</v>
      </c>
      <c r="M895" s="4" t="s">
        <v>2448</v>
      </c>
      <c r="N895" s="23">
        <v>0</v>
      </c>
      <c r="O895" s="7" t="s">
        <v>3236</v>
      </c>
    </row>
    <row r="896" spans="1:15" ht="13.2" customHeight="1" x14ac:dyDescent="0.25">
      <c r="A896" s="285" t="s">
        <v>5178</v>
      </c>
      <c r="B896" s="19" t="s">
        <v>3288</v>
      </c>
      <c r="C896" s="19" t="s">
        <v>3289</v>
      </c>
      <c r="D896" s="248" t="s">
        <v>2213</v>
      </c>
      <c r="E896" s="7" t="s">
        <v>3290</v>
      </c>
      <c r="F896" s="26">
        <v>8529450</v>
      </c>
      <c r="G896" s="7" t="s">
        <v>3291</v>
      </c>
      <c r="H896" s="249">
        <v>45315</v>
      </c>
      <c r="I896" s="1" t="s">
        <v>3090</v>
      </c>
      <c r="J896" s="27">
        <f>K896/(F896+N896)</f>
        <v>0.77777777777777779</v>
      </c>
      <c r="K896" s="23">
        <v>19902050</v>
      </c>
      <c r="L896" s="23">
        <f>F896+N896-K896</f>
        <v>5686300</v>
      </c>
      <c r="M896" s="4">
        <v>2</v>
      </c>
      <c r="N896" s="23">
        <v>17058900</v>
      </c>
      <c r="O896" s="7" t="s">
        <v>3236</v>
      </c>
    </row>
    <row r="897" spans="1:15" ht="13.2" customHeight="1" x14ac:dyDescent="0.25">
      <c r="A897" s="285" t="s">
        <v>5178</v>
      </c>
      <c r="B897" s="19" t="s">
        <v>3288</v>
      </c>
      <c r="C897" s="19" t="s">
        <v>3292</v>
      </c>
      <c r="D897" s="248" t="s">
        <v>2213</v>
      </c>
      <c r="E897" s="7" t="s">
        <v>3293</v>
      </c>
      <c r="F897" s="26">
        <v>8529450</v>
      </c>
      <c r="G897" s="7" t="s">
        <v>3294</v>
      </c>
      <c r="H897" s="249">
        <v>45315</v>
      </c>
      <c r="I897" s="1" t="s">
        <v>3090</v>
      </c>
      <c r="J897" s="27">
        <f>K897/(F897+N897)</f>
        <v>1</v>
      </c>
      <c r="K897" s="23">
        <v>17058900</v>
      </c>
      <c r="L897" s="23">
        <f>F897+N897-K897</f>
        <v>0</v>
      </c>
      <c r="M897" s="4">
        <v>1</v>
      </c>
      <c r="N897" s="23">
        <v>8529450</v>
      </c>
      <c r="O897" s="7" t="s">
        <v>3236</v>
      </c>
    </row>
    <row r="898" spans="1:15" ht="13.2" customHeight="1" x14ac:dyDescent="0.25">
      <c r="A898" s="285" t="s">
        <v>5178</v>
      </c>
      <c r="B898" s="19" t="s">
        <v>3288</v>
      </c>
      <c r="C898" s="19" t="s">
        <v>3295</v>
      </c>
      <c r="D898" s="248" t="s">
        <v>2213</v>
      </c>
      <c r="E898" s="7" t="s">
        <v>3296</v>
      </c>
      <c r="F898" s="26">
        <v>8529450</v>
      </c>
      <c r="G898" s="7" t="s">
        <v>3297</v>
      </c>
      <c r="H898" s="249">
        <v>45315</v>
      </c>
      <c r="I898" s="1" t="s">
        <v>3090</v>
      </c>
      <c r="J898" s="27">
        <f>K898/(F898+N898)</f>
        <v>1</v>
      </c>
      <c r="K898" s="23">
        <v>8529450</v>
      </c>
      <c r="L898" s="23">
        <f>F898+N898-K898</f>
        <v>0</v>
      </c>
      <c r="M898" s="4" t="s">
        <v>2448</v>
      </c>
      <c r="N898" s="23">
        <v>0</v>
      </c>
      <c r="O898" s="7" t="s">
        <v>3250</v>
      </c>
    </row>
    <row r="899" spans="1:15" ht="13.2" customHeight="1" x14ac:dyDescent="0.25">
      <c r="A899" s="285" t="s">
        <v>5178</v>
      </c>
      <c r="B899" s="19" t="s">
        <v>3298</v>
      </c>
      <c r="C899" s="19" t="s">
        <v>3299</v>
      </c>
      <c r="D899" s="248" t="s">
        <v>2213</v>
      </c>
      <c r="E899" s="7" t="s">
        <v>3300</v>
      </c>
      <c r="F899" s="26">
        <v>13450800</v>
      </c>
      <c r="G899" s="7" t="s">
        <v>3301</v>
      </c>
      <c r="H899" s="249">
        <v>45315</v>
      </c>
      <c r="I899" s="1" t="s">
        <v>3075</v>
      </c>
      <c r="J899" s="27">
        <f>K899/(F899+N899)</f>
        <v>1</v>
      </c>
      <c r="K899" s="23">
        <v>20176200</v>
      </c>
      <c r="L899" s="23">
        <f>F899+N899-K899</f>
        <v>0</v>
      </c>
      <c r="M899" s="4">
        <v>1</v>
      </c>
      <c r="N899" s="23">
        <v>6725400</v>
      </c>
      <c r="O899" s="7" t="s">
        <v>3302</v>
      </c>
    </row>
    <row r="900" spans="1:15" ht="13.2" customHeight="1" x14ac:dyDescent="0.25">
      <c r="A900" s="285" t="s">
        <v>5178</v>
      </c>
      <c r="B900" s="19" t="s">
        <v>3303</v>
      </c>
      <c r="C900" s="19" t="s">
        <v>3304</v>
      </c>
      <c r="D900" s="248" t="s">
        <v>2213</v>
      </c>
      <c r="E900" s="7" t="s">
        <v>3305</v>
      </c>
      <c r="F900" s="26">
        <v>13450800</v>
      </c>
      <c r="G900" s="7" t="s">
        <v>3306</v>
      </c>
      <c r="H900" s="249">
        <v>45315</v>
      </c>
      <c r="I900" s="1" t="s">
        <v>3075</v>
      </c>
      <c r="J900" s="27">
        <f>K900/(F900+N900)</f>
        <v>1</v>
      </c>
      <c r="K900" s="23">
        <v>20176200</v>
      </c>
      <c r="L900" s="23">
        <f>F900+N900-K900</f>
        <v>0</v>
      </c>
      <c r="M900" s="4">
        <v>1</v>
      </c>
      <c r="N900" s="23">
        <v>6725400</v>
      </c>
      <c r="O900" s="7" t="s">
        <v>3302</v>
      </c>
    </row>
    <row r="901" spans="1:15" ht="13.2" customHeight="1" x14ac:dyDescent="0.25">
      <c r="A901" s="285" t="s">
        <v>5178</v>
      </c>
      <c r="B901" s="19" t="s">
        <v>3307</v>
      </c>
      <c r="C901" s="19" t="s">
        <v>3308</v>
      </c>
      <c r="D901" s="248" t="s">
        <v>2213</v>
      </c>
      <c r="E901" s="7" t="s">
        <v>3309</v>
      </c>
      <c r="F901" s="26">
        <v>16016547</v>
      </c>
      <c r="G901" s="7" t="s">
        <v>3310</v>
      </c>
      <c r="H901" s="249">
        <v>45315</v>
      </c>
      <c r="I901" s="1" t="s">
        <v>3090</v>
      </c>
      <c r="J901" s="27">
        <f>K901/(F901+N901)</f>
        <v>1</v>
      </c>
      <c r="K901" s="23">
        <v>16016547</v>
      </c>
      <c r="L901" s="23">
        <f>F901+N901-K901</f>
        <v>0</v>
      </c>
      <c r="M901" s="4" t="s">
        <v>2448</v>
      </c>
      <c r="N901" s="23">
        <v>0</v>
      </c>
      <c r="O901" s="7" t="s">
        <v>3302</v>
      </c>
    </row>
    <row r="902" spans="1:15" ht="13.2" customHeight="1" x14ac:dyDescent="0.25">
      <c r="A902" s="285" t="s">
        <v>5178</v>
      </c>
      <c r="B902" s="19" t="s">
        <v>3311</v>
      </c>
      <c r="C902" s="19" t="s">
        <v>3312</v>
      </c>
      <c r="D902" s="248" t="s">
        <v>2213</v>
      </c>
      <c r="E902" s="7" t="s">
        <v>3313</v>
      </c>
      <c r="F902" s="26">
        <v>14737800</v>
      </c>
      <c r="G902" s="7" t="s">
        <v>3314</v>
      </c>
      <c r="H902" s="249">
        <v>45315</v>
      </c>
      <c r="I902" s="1" t="s">
        <v>3090</v>
      </c>
      <c r="J902" s="27">
        <f>K902/(F902+N902)</f>
        <v>0.77777777777777779</v>
      </c>
      <c r="K902" s="23">
        <v>34388200</v>
      </c>
      <c r="L902" s="23">
        <f>F902+N902-K902</f>
        <v>9825200</v>
      </c>
      <c r="M902" s="4">
        <v>2</v>
      </c>
      <c r="N902" s="23">
        <v>29475600</v>
      </c>
      <c r="O902" s="7" t="s">
        <v>3315</v>
      </c>
    </row>
    <row r="903" spans="1:15" ht="13.2" customHeight="1" x14ac:dyDescent="0.25">
      <c r="A903" s="285" t="s">
        <v>5178</v>
      </c>
      <c r="B903" s="19" t="s">
        <v>3316</v>
      </c>
      <c r="C903" s="19" t="s">
        <v>3317</v>
      </c>
      <c r="D903" s="248" t="s">
        <v>2213</v>
      </c>
      <c r="E903" s="7" t="s">
        <v>3318</v>
      </c>
      <c r="F903" s="26">
        <v>14520000</v>
      </c>
      <c r="G903" s="7" t="s">
        <v>3319</v>
      </c>
      <c r="H903" s="249">
        <v>45315</v>
      </c>
      <c r="I903" s="1" t="s">
        <v>3090</v>
      </c>
      <c r="J903" s="27">
        <f>K903/(F903+N903)</f>
        <v>0.77777777777777779</v>
      </c>
      <c r="K903" s="23">
        <v>33880000</v>
      </c>
      <c r="L903" s="23">
        <f>F903+N903-K903</f>
        <v>9680000</v>
      </c>
      <c r="M903" s="4">
        <v>2</v>
      </c>
      <c r="N903" s="23">
        <v>29040000</v>
      </c>
      <c r="O903" s="7" t="s">
        <v>3320</v>
      </c>
    </row>
    <row r="904" spans="1:15" ht="13.2" customHeight="1" x14ac:dyDescent="0.25">
      <c r="A904" s="285" t="s">
        <v>5178</v>
      </c>
      <c r="B904" s="19" t="s">
        <v>3321</v>
      </c>
      <c r="C904" s="19" t="s">
        <v>3322</v>
      </c>
      <c r="D904" s="248" t="s">
        <v>2213</v>
      </c>
      <c r="E904" s="7" t="s">
        <v>3323</v>
      </c>
      <c r="F904" s="26">
        <v>11563845</v>
      </c>
      <c r="G904" s="7" t="s">
        <v>3324</v>
      </c>
      <c r="H904" s="249">
        <v>45315</v>
      </c>
      <c r="I904" s="1" t="s">
        <v>3090</v>
      </c>
      <c r="J904" s="27">
        <f>K904/(F904+N904)</f>
        <v>0.77744211332957147</v>
      </c>
      <c r="K904" s="23">
        <v>27052385</v>
      </c>
      <c r="L904" s="23">
        <f>F904+N904-K904</f>
        <v>7744270</v>
      </c>
      <c r="M904" s="4">
        <v>2</v>
      </c>
      <c r="N904" s="23">
        <v>23232810</v>
      </c>
      <c r="O904" s="7" t="s">
        <v>3320</v>
      </c>
    </row>
    <row r="905" spans="1:15" ht="13.2" customHeight="1" x14ac:dyDescent="0.25">
      <c r="A905" s="285" t="s">
        <v>5178</v>
      </c>
      <c r="B905" s="19" t="s">
        <v>3325</v>
      </c>
      <c r="C905" s="19" t="s">
        <v>3326</v>
      </c>
      <c r="D905" s="248" t="s">
        <v>2213</v>
      </c>
      <c r="E905" s="7" t="s">
        <v>3327</v>
      </c>
      <c r="F905" s="26">
        <v>10840767</v>
      </c>
      <c r="G905" s="7" t="s">
        <v>3328</v>
      </c>
      <c r="H905" s="249">
        <v>45315</v>
      </c>
      <c r="I905" s="1" t="s">
        <v>3090</v>
      </c>
      <c r="J905" s="27">
        <f>K905/(F905+N905)</f>
        <v>1</v>
      </c>
      <c r="K905" s="23">
        <v>10840767</v>
      </c>
      <c r="L905" s="23">
        <f>F905+N905-K905</f>
        <v>0</v>
      </c>
      <c r="M905" s="4" t="s">
        <v>2448</v>
      </c>
      <c r="N905" s="23">
        <v>0</v>
      </c>
      <c r="O905" s="7" t="s">
        <v>3320</v>
      </c>
    </row>
    <row r="906" spans="1:15" ht="13.2" customHeight="1" x14ac:dyDescent="0.25">
      <c r="A906" s="285" t="s">
        <v>5178</v>
      </c>
      <c r="B906" s="19" t="s">
        <v>3329</v>
      </c>
      <c r="C906" s="19" t="s">
        <v>3330</v>
      </c>
      <c r="D906" s="248" t="s">
        <v>2213</v>
      </c>
      <c r="E906" s="7" t="s">
        <v>3331</v>
      </c>
      <c r="F906" s="26">
        <v>17465800</v>
      </c>
      <c r="G906" s="7" t="s">
        <v>3332</v>
      </c>
      <c r="H906" s="249">
        <v>45314</v>
      </c>
      <c r="I906" s="1" t="s">
        <v>3333</v>
      </c>
      <c r="J906" s="27">
        <f>K906/(F906+N906)</f>
        <v>0.625</v>
      </c>
      <c r="K906" s="23">
        <v>10916125</v>
      </c>
      <c r="L906" s="23">
        <f>F906+N906-K906</f>
        <v>6549675</v>
      </c>
      <c r="M906" s="4" t="s">
        <v>2448</v>
      </c>
      <c r="N906" s="23"/>
      <c r="O906" s="7" t="s">
        <v>3334</v>
      </c>
    </row>
    <row r="907" spans="1:15" ht="13.2" customHeight="1" x14ac:dyDescent="0.25">
      <c r="A907" s="285" t="s">
        <v>5178</v>
      </c>
      <c r="B907" s="19" t="s">
        <v>3335</v>
      </c>
      <c r="C907" s="19" t="s">
        <v>3336</v>
      </c>
      <c r="D907" s="248" t="s">
        <v>2213</v>
      </c>
      <c r="E907" s="7" t="s">
        <v>3337</v>
      </c>
      <c r="F907" s="26">
        <v>13450800</v>
      </c>
      <c r="G907" s="7" t="s">
        <v>3338</v>
      </c>
      <c r="H907" s="249">
        <v>45314</v>
      </c>
      <c r="I907" s="1" t="s">
        <v>3075</v>
      </c>
      <c r="J907" s="27">
        <f>K907/(F907+N907)</f>
        <v>1</v>
      </c>
      <c r="K907" s="23">
        <v>20176200</v>
      </c>
      <c r="L907" s="23">
        <f>F907+N907-K907</f>
        <v>0</v>
      </c>
      <c r="M907" s="4">
        <v>1</v>
      </c>
      <c r="N907" s="23">
        <v>6725400</v>
      </c>
      <c r="O907" s="7" t="s">
        <v>3334</v>
      </c>
    </row>
    <row r="908" spans="1:15" ht="13.2" customHeight="1" x14ac:dyDescent="0.25">
      <c r="A908" s="285" t="s">
        <v>5178</v>
      </c>
      <c r="B908" s="19" t="s">
        <v>3339</v>
      </c>
      <c r="C908" s="19" t="s">
        <v>3340</v>
      </c>
      <c r="D908" s="248" t="s">
        <v>2213</v>
      </c>
      <c r="E908" s="7" t="s">
        <v>3341</v>
      </c>
      <c r="F908" s="26">
        <v>13450800</v>
      </c>
      <c r="G908" s="7" t="s">
        <v>3342</v>
      </c>
      <c r="H908" s="249">
        <v>45314</v>
      </c>
      <c r="I908" s="1" t="s">
        <v>3075</v>
      </c>
      <c r="J908" s="27">
        <f>K908/(F908+N908)</f>
        <v>1</v>
      </c>
      <c r="K908" s="23">
        <v>20176200</v>
      </c>
      <c r="L908" s="23">
        <f>F908+N908-K908</f>
        <v>0</v>
      </c>
      <c r="M908" s="4">
        <v>1</v>
      </c>
      <c r="N908" s="23">
        <v>6725400</v>
      </c>
      <c r="O908" s="7" t="s">
        <v>3343</v>
      </c>
    </row>
    <row r="909" spans="1:15" ht="13.2" customHeight="1" x14ac:dyDescent="0.25">
      <c r="A909" s="285" t="s">
        <v>5178</v>
      </c>
      <c r="B909" s="19" t="s">
        <v>3335</v>
      </c>
      <c r="C909" s="19" t="s">
        <v>3344</v>
      </c>
      <c r="D909" s="248" t="s">
        <v>2213</v>
      </c>
      <c r="E909" s="7" t="s">
        <v>3345</v>
      </c>
      <c r="F909" s="26">
        <v>13450800</v>
      </c>
      <c r="G909" s="7" t="s">
        <v>3346</v>
      </c>
      <c r="H909" s="249">
        <v>45314</v>
      </c>
      <c r="I909" s="1" t="s">
        <v>3075</v>
      </c>
      <c r="J909" s="27">
        <f>K909/(F909+N909)</f>
        <v>1</v>
      </c>
      <c r="K909" s="23">
        <v>20176200</v>
      </c>
      <c r="L909" s="23">
        <f>F909+N909-K909</f>
        <v>0</v>
      </c>
      <c r="M909" s="4">
        <v>1</v>
      </c>
      <c r="N909" s="23">
        <v>6725400</v>
      </c>
      <c r="O909" s="7" t="s">
        <v>3343</v>
      </c>
    </row>
    <row r="910" spans="1:15" ht="13.2" customHeight="1" x14ac:dyDescent="0.25">
      <c r="A910" s="285" t="s">
        <v>5178</v>
      </c>
      <c r="B910" s="19" t="s">
        <v>3347</v>
      </c>
      <c r="C910" s="19" t="s">
        <v>3348</v>
      </c>
      <c r="D910" s="248" t="s">
        <v>2213</v>
      </c>
      <c r="E910" s="7" t="s">
        <v>3349</v>
      </c>
      <c r="F910" s="26">
        <v>11566500</v>
      </c>
      <c r="G910" s="7" t="s">
        <v>3350</v>
      </c>
      <c r="H910" s="249">
        <v>45314</v>
      </c>
      <c r="I910" s="1" t="s">
        <v>3090</v>
      </c>
      <c r="J910" s="27">
        <f>K910/(F910+N910)</f>
        <v>0.77644710578842313</v>
      </c>
      <c r="K910" s="23">
        <v>27268900</v>
      </c>
      <c r="L910" s="23">
        <f>F910+N910-K910</f>
        <v>7851200</v>
      </c>
      <c r="M910" s="4">
        <v>2</v>
      </c>
      <c r="N910" s="23">
        <v>23553600</v>
      </c>
      <c r="O910" s="7" t="s">
        <v>3351</v>
      </c>
    </row>
    <row r="911" spans="1:15" ht="13.2" customHeight="1" x14ac:dyDescent="0.25">
      <c r="A911" s="285" t="s">
        <v>5178</v>
      </c>
      <c r="B911" s="19" t="s">
        <v>3352</v>
      </c>
      <c r="C911" s="19" t="s">
        <v>3353</v>
      </c>
      <c r="D911" s="248" t="s">
        <v>2213</v>
      </c>
      <c r="E911" s="7" t="s">
        <v>3354</v>
      </c>
      <c r="F911" s="26">
        <v>18920000</v>
      </c>
      <c r="G911" s="7" t="s">
        <v>3355</v>
      </c>
      <c r="H911" s="249">
        <v>45315</v>
      </c>
      <c r="I911" s="1" t="s">
        <v>3075</v>
      </c>
      <c r="J911" s="27">
        <f>K911/(F911+N911)</f>
        <v>1</v>
      </c>
      <c r="K911" s="23">
        <v>28380000</v>
      </c>
      <c r="L911" s="23">
        <f>F911+N911-K911</f>
        <v>0</v>
      </c>
      <c r="M911" s="4">
        <v>1</v>
      </c>
      <c r="N911" s="23">
        <v>9460000</v>
      </c>
      <c r="O911" s="7" t="s">
        <v>3356</v>
      </c>
    </row>
    <row r="912" spans="1:15" ht="13.2" customHeight="1" x14ac:dyDescent="0.25">
      <c r="A912" s="285" t="s">
        <v>5178</v>
      </c>
      <c r="B912" s="19" t="s">
        <v>3357</v>
      </c>
      <c r="C912" s="19" t="s">
        <v>3358</v>
      </c>
      <c r="D912" s="248" t="s">
        <v>2213</v>
      </c>
      <c r="E912" s="7" t="s">
        <v>3359</v>
      </c>
      <c r="F912" s="26">
        <v>18150000</v>
      </c>
      <c r="G912" s="7" t="s">
        <v>3360</v>
      </c>
      <c r="H912" s="249">
        <v>45315</v>
      </c>
      <c r="I912" s="1" t="s">
        <v>3075</v>
      </c>
      <c r="J912" s="27">
        <f>K912/(F912+N912)</f>
        <v>1</v>
      </c>
      <c r="K912" s="23">
        <v>27225000</v>
      </c>
      <c r="L912" s="23">
        <f>F912+N912-K912</f>
        <v>0</v>
      </c>
      <c r="M912" s="4">
        <v>1</v>
      </c>
      <c r="N912" s="23">
        <v>9075000</v>
      </c>
      <c r="O912" s="7" t="s">
        <v>3361</v>
      </c>
    </row>
    <row r="913" spans="1:15" ht="13.2" customHeight="1" x14ac:dyDescent="0.25">
      <c r="A913" s="285" t="s">
        <v>5178</v>
      </c>
      <c r="B913" s="19" t="s">
        <v>3362</v>
      </c>
      <c r="C913" s="19" t="s">
        <v>3363</v>
      </c>
      <c r="D913" s="248" t="s">
        <v>2213</v>
      </c>
      <c r="E913" s="7" t="s">
        <v>3364</v>
      </c>
      <c r="F913" s="26">
        <v>15538600</v>
      </c>
      <c r="G913" s="7" t="s">
        <v>3365</v>
      </c>
      <c r="H913" s="249">
        <v>45315</v>
      </c>
      <c r="I913" s="1" t="s">
        <v>3075</v>
      </c>
      <c r="J913" s="27">
        <f>K913/(F913+N913)</f>
        <v>1</v>
      </c>
      <c r="K913" s="23">
        <v>23307900</v>
      </c>
      <c r="L913" s="23">
        <f>F913+N913-K913</f>
        <v>0</v>
      </c>
      <c r="M913" s="4">
        <v>1</v>
      </c>
      <c r="N913" s="23">
        <v>7769300</v>
      </c>
      <c r="O913" s="7" t="s">
        <v>3366</v>
      </c>
    </row>
    <row r="914" spans="1:15" ht="13.2" customHeight="1" x14ac:dyDescent="0.25">
      <c r="A914" s="285" t="s">
        <v>5178</v>
      </c>
      <c r="B914" s="19" t="s">
        <v>5185</v>
      </c>
      <c r="C914" s="19" t="s">
        <v>3367</v>
      </c>
      <c r="D914" s="248" t="s">
        <v>2213</v>
      </c>
      <c r="E914" s="7" t="s">
        <v>3368</v>
      </c>
      <c r="F914" s="26">
        <v>14300000</v>
      </c>
      <c r="G914" s="7" t="s">
        <v>3369</v>
      </c>
      <c r="H914" s="249">
        <v>45315</v>
      </c>
      <c r="I914" s="1" t="s">
        <v>3075</v>
      </c>
      <c r="J914" s="27">
        <f>K914/(F914+N914)</f>
        <v>0.5</v>
      </c>
      <c r="K914" s="23">
        <v>7150000</v>
      </c>
      <c r="L914" s="23">
        <f>F914+N914-K914</f>
        <v>7150000</v>
      </c>
      <c r="M914" s="4">
        <v>1</v>
      </c>
      <c r="N914" s="23"/>
      <c r="O914" s="7" t="s">
        <v>3361</v>
      </c>
    </row>
    <row r="915" spans="1:15" ht="13.2" customHeight="1" x14ac:dyDescent="0.25">
      <c r="A915" s="285" t="s">
        <v>5178</v>
      </c>
      <c r="B915" s="19" t="s">
        <v>3370</v>
      </c>
      <c r="C915" s="19" t="s">
        <v>3371</v>
      </c>
      <c r="D915" s="248" t="s">
        <v>2213</v>
      </c>
      <c r="E915" s="7" t="s">
        <v>3372</v>
      </c>
      <c r="F915" s="26">
        <v>12614800</v>
      </c>
      <c r="G915" s="7" t="s">
        <v>3373</v>
      </c>
      <c r="H915" s="249">
        <v>45315</v>
      </c>
      <c r="I915" s="1" t="s">
        <v>3075</v>
      </c>
      <c r="J915" s="27">
        <f>K915/(F915+N915)</f>
        <v>1</v>
      </c>
      <c r="K915" s="23">
        <v>18922200</v>
      </c>
      <c r="L915" s="23">
        <f>F915+N915-K915</f>
        <v>0</v>
      </c>
      <c r="M915" s="4">
        <v>1</v>
      </c>
      <c r="N915" s="23">
        <v>6307400</v>
      </c>
      <c r="O915" s="7" t="s">
        <v>3366</v>
      </c>
    </row>
    <row r="916" spans="1:15" ht="13.2" customHeight="1" x14ac:dyDescent="0.25">
      <c r="A916" s="285" t="s">
        <v>5178</v>
      </c>
      <c r="B916" s="19" t="s">
        <v>3374</v>
      </c>
      <c r="C916" s="19" t="s">
        <v>3375</v>
      </c>
      <c r="D916" s="248" t="s">
        <v>2213</v>
      </c>
      <c r="E916" s="7" t="s">
        <v>3376</v>
      </c>
      <c r="F916" s="26">
        <v>16830000</v>
      </c>
      <c r="G916" s="7" t="s">
        <v>3377</v>
      </c>
      <c r="H916" s="249">
        <v>45315</v>
      </c>
      <c r="I916" s="1" t="s">
        <v>3090</v>
      </c>
      <c r="J916" s="27">
        <f>K916/(F916+N916)</f>
        <v>0.77777777777777779</v>
      </c>
      <c r="K916" s="23">
        <v>39270000</v>
      </c>
      <c r="L916" s="23">
        <f>F916+N916-K916</f>
        <v>11220000</v>
      </c>
      <c r="M916" s="4">
        <v>2</v>
      </c>
      <c r="N916" s="23">
        <v>33660000</v>
      </c>
      <c r="O916" s="7" t="s">
        <v>3366</v>
      </c>
    </row>
    <row r="917" spans="1:15" ht="13.2" customHeight="1" x14ac:dyDescent="0.25">
      <c r="A917" s="285" t="s">
        <v>5178</v>
      </c>
      <c r="B917" s="19" t="s">
        <v>3378</v>
      </c>
      <c r="C917" s="19" t="s">
        <v>3379</v>
      </c>
      <c r="D917" s="248" t="s">
        <v>2213</v>
      </c>
      <c r="E917" s="7" t="s">
        <v>3380</v>
      </c>
      <c r="F917" s="26">
        <v>16453800</v>
      </c>
      <c r="G917" s="7" t="s">
        <v>3381</v>
      </c>
      <c r="H917" s="249">
        <v>45315</v>
      </c>
      <c r="I917" s="1" t="s">
        <v>3090</v>
      </c>
      <c r="J917" s="27">
        <f>K917/(F917+N917)</f>
        <v>0.77777777777777779</v>
      </c>
      <c r="K917" s="23">
        <v>38392200</v>
      </c>
      <c r="L917" s="23">
        <f>F917+N917-K917</f>
        <v>10969200</v>
      </c>
      <c r="M917" s="4">
        <v>2</v>
      </c>
      <c r="N917" s="23">
        <v>32907600</v>
      </c>
      <c r="O917" s="7" t="s">
        <v>3366</v>
      </c>
    </row>
    <row r="918" spans="1:15" ht="13.2" customHeight="1" x14ac:dyDescent="0.25">
      <c r="A918" s="285" t="s">
        <v>5178</v>
      </c>
      <c r="B918" s="19" t="s">
        <v>3382</v>
      </c>
      <c r="C918" s="19" t="s">
        <v>3383</v>
      </c>
      <c r="D918" s="248" t="s">
        <v>2213</v>
      </c>
      <c r="E918" s="7" t="s">
        <v>3384</v>
      </c>
      <c r="F918" s="26">
        <v>14044800</v>
      </c>
      <c r="G918" s="7" t="s">
        <v>3385</v>
      </c>
      <c r="H918" s="249">
        <v>45315</v>
      </c>
      <c r="I918" s="1" t="s">
        <v>3090</v>
      </c>
      <c r="J918" s="27">
        <f>K918/(F918+N918)</f>
        <v>1</v>
      </c>
      <c r="K918" s="23">
        <v>14044800</v>
      </c>
      <c r="L918" s="23">
        <f>F918+N918-K918</f>
        <v>0</v>
      </c>
      <c r="M918" s="4" t="s">
        <v>2448</v>
      </c>
      <c r="N918" s="23">
        <v>0</v>
      </c>
      <c r="O918" s="7" t="s">
        <v>3361</v>
      </c>
    </row>
    <row r="919" spans="1:15" ht="13.2" customHeight="1" x14ac:dyDescent="0.25">
      <c r="A919" s="285" t="s">
        <v>5178</v>
      </c>
      <c r="B919" s="19" t="s">
        <v>5186</v>
      </c>
      <c r="C919" s="19" t="s">
        <v>3386</v>
      </c>
      <c r="D919" s="248" t="s">
        <v>2213</v>
      </c>
      <c r="E919" s="7" t="s">
        <v>3387</v>
      </c>
      <c r="F919" s="26">
        <v>14044800</v>
      </c>
      <c r="G919" s="7" t="s">
        <v>3388</v>
      </c>
      <c r="H919" s="249">
        <v>45315</v>
      </c>
      <c r="I919" s="1" t="s">
        <v>3090</v>
      </c>
      <c r="J919" s="27">
        <f>K919/(F919+N919)</f>
        <v>1</v>
      </c>
      <c r="K919" s="23">
        <v>14044800</v>
      </c>
      <c r="L919" s="23">
        <f>F919+N919-K919</f>
        <v>0</v>
      </c>
      <c r="M919" s="4" t="s">
        <v>2448</v>
      </c>
      <c r="N919" s="23">
        <v>0</v>
      </c>
      <c r="O919" s="7" t="s">
        <v>3361</v>
      </c>
    </row>
    <row r="920" spans="1:15" ht="13.2" customHeight="1" x14ac:dyDescent="0.25">
      <c r="A920" s="285" t="s">
        <v>5178</v>
      </c>
      <c r="B920" s="19" t="s">
        <v>3389</v>
      </c>
      <c r="C920" s="19" t="s">
        <v>3390</v>
      </c>
      <c r="D920" s="248" t="s">
        <v>2213</v>
      </c>
      <c r="E920" s="7" t="s">
        <v>3391</v>
      </c>
      <c r="F920" s="26">
        <v>14044800</v>
      </c>
      <c r="G920" s="7" t="s">
        <v>3392</v>
      </c>
      <c r="H920" s="249">
        <v>45315</v>
      </c>
      <c r="I920" s="1" t="s">
        <v>3090</v>
      </c>
      <c r="J920" s="27">
        <f>K920/(F920+N920)</f>
        <v>1</v>
      </c>
      <c r="K920" s="23">
        <v>14044800</v>
      </c>
      <c r="L920" s="23">
        <f>F920+N920-K920</f>
        <v>0</v>
      </c>
      <c r="M920" s="4" t="s">
        <v>2448</v>
      </c>
      <c r="N920" s="23">
        <v>0</v>
      </c>
      <c r="O920" s="7" t="s">
        <v>3361</v>
      </c>
    </row>
    <row r="921" spans="1:15" ht="13.2" customHeight="1" x14ac:dyDescent="0.25">
      <c r="A921" s="285" t="s">
        <v>5178</v>
      </c>
      <c r="B921" s="19" t="s">
        <v>3393</v>
      </c>
      <c r="C921" s="19" t="s">
        <v>3394</v>
      </c>
      <c r="D921" s="248" t="s">
        <v>2213</v>
      </c>
      <c r="E921" s="7" t="s">
        <v>3395</v>
      </c>
      <c r="F921" s="26">
        <v>11566500</v>
      </c>
      <c r="G921" s="7" t="s">
        <v>3396</v>
      </c>
      <c r="H921" s="249">
        <v>45315</v>
      </c>
      <c r="I921" s="1" t="s">
        <v>3090</v>
      </c>
      <c r="J921" s="27">
        <f>K921/(F921+N921)</f>
        <v>0.77777777777777779</v>
      </c>
      <c r="K921" s="23">
        <v>26988500</v>
      </c>
      <c r="L921" s="23">
        <f>F921+N921-K921</f>
        <v>7711000</v>
      </c>
      <c r="M921" s="4">
        <v>2</v>
      </c>
      <c r="N921" s="23">
        <v>23133000</v>
      </c>
      <c r="O921" s="7" t="s">
        <v>3366</v>
      </c>
    </row>
    <row r="922" spans="1:15" ht="13.2" customHeight="1" x14ac:dyDescent="0.25">
      <c r="A922" s="285" t="s">
        <v>5178</v>
      </c>
      <c r="B922" s="19" t="s">
        <v>3397</v>
      </c>
      <c r="C922" s="19" t="s">
        <v>3398</v>
      </c>
      <c r="D922" s="248" t="s">
        <v>2213</v>
      </c>
      <c r="E922" s="7" t="s">
        <v>3399</v>
      </c>
      <c r="F922" s="26">
        <v>10890000</v>
      </c>
      <c r="G922" s="7" t="s">
        <v>3400</v>
      </c>
      <c r="H922" s="249">
        <v>45315</v>
      </c>
      <c r="I922" s="1" t="s">
        <v>3090</v>
      </c>
      <c r="J922" s="27">
        <f>K922/(F922+N922)</f>
        <v>0.77777777777777779</v>
      </c>
      <c r="K922" s="23">
        <v>25410000</v>
      </c>
      <c r="L922" s="23">
        <f>F922+N922-K922</f>
        <v>7260000</v>
      </c>
      <c r="M922" s="4">
        <v>2</v>
      </c>
      <c r="N922" s="23">
        <v>21780000</v>
      </c>
      <c r="O922" s="7" t="s">
        <v>3366</v>
      </c>
    </row>
    <row r="923" spans="1:15" ht="13.2" customHeight="1" x14ac:dyDescent="0.25">
      <c r="A923" s="285" t="s">
        <v>5178</v>
      </c>
      <c r="B923" s="19" t="s">
        <v>3401</v>
      </c>
      <c r="C923" s="19" t="s">
        <v>3402</v>
      </c>
      <c r="D923" s="248" t="s">
        <v>2213</v>
      </c>
      <c r="E923" s="7" t="s">
        <v>3403</v>
      </c>
      <c r="F923" s="26">
        <v>18694500</v>
      </c>
      <c r="G923" s="7" t="s">
        <v>3404</v>
      </c>
      <c r="H923" s="249">
        <v>45315</v>
      </c>
      <c r="I923" s="1" t="s">
        <v>3075</v>
      </c>
      <c r="J923" s="27">
        <f>K923/(F923+N923)</f>
        <v>1</v>
      </c>
      <c r="K923" s="23">
        <v>28041750</v>
      </c>
      <c r="L923" s="23">
        <f>F923+N923-K923</f>
        <v>0</v>
      </c>
      <c r="M923" s="4">
        <v>1</v>
      </c>
      <c r="N923" s="23">
        <v>9347250</v>
      </c>
      <c r="O923" s="7" t="s">
        <v>3405</v>
      </c>
    </row>
    <row r="924" spans="1:15" ht="13.2" customHeight="1" x14ac:dyDescent="0.25">
      <c r="A924" s="285" t="s">
        <v>5178</v>
      </c>
      <c r="B924" s="19" t="s">
        <v>3401</v>
      </c>
      <c r="C924" s="19" t="s">
        <v>3406</v>
      </c>
      <c r="D924" s="248" t="s">
        <v>2213</v>
      </c>
      <c r="E924" s="7" t="s">
        <v>3407</v>
      </c>
      <c r="F924" s="26">
        <v>18694500</v>
      </c>
      <c r="G924" s="7" t="s">
        <v>3408</v>
      </c>
      <c r="H924" s="249">
        <v>45315</v>
      </c>
      <c r="I924" s="1" t="s">
        <v>3075</v>
      </c>
      <c r="J924" s="27">
        <f>K924/(F924+N924)</f>
        <v>1</v>
      </c>
      <c r="K924" s="23">
        <v>28041750</v>
      </c>
      <c r="L924" s="23">
        <f>F924+N924-K924</f>
        <v>0</v>
      </c>
      <c r="M924" s="4">
        <v>1</v>
      </c>
      <c r="N924" s="23">
        <v>9347250</v>
      </c>
      <c r="O924" s="7" t="s">
        <v>3405</v>
      </c>
    </row>
    <row r="925" spans="1:15" ht="13.2" customHeight="1" x14ac:dyDescent="0.25">
      <c r="A925" s="285" t="s">
        <v>5178</v>
      </c>
      <c r="B925" s="19" t="s">
        <v>3409</v>
      </c>
      <c r="C925" s="19" t="s">
        <v>3410</v>
      </c>
      <c r="D925" s="248" t="s">
        <v>2213</v>
      </c>
      <c r="E925" s="7" t="s">
        <v>3411</v>
      </c>
      <c r="F925" s="26">
        <v>13310000</v>
      </c>
      <c r="G925" s="7" t="s">
        <v>3412</v>
      </c>
      <c r="H925" s="249">
        <v>45315</v>
      </c>
      <c r="I925" s="1" t="s">
        <v>3075</v>
      </c>
      <c r="J925" s="27">
        <f>K925/(F925+N925)</f>
        <v>1</v>
      </c>
      <c r="K925" s="23">
        <v>19965000</v>
      </c>
      <c r="L925" s="23">
        <f>F925+N925-K925</f>
        <v>0</v>
      </c>
      <c r="M925" s="4">
        <v>1</v>
      </c>
      <c r="N925" s="23">
        <v>6655000</v>
      </c>
      <c r="O925" s="7" t="s">
        <v>3405</v>
      </c>
    </row>
    <row r="926" spans="1:15" ht="13.2" customHeight="1" x14ac:dyDescent="0.25">
      <c r="A926" s="285" t="s">
        <v>5178</v>
      </c>
      <c r="B926" s="19" t="s">
        <v>3413</v>
      </c>
      <c r="C926" s="19" t="s">
        <v>3414</v>
      </c>
      <c r="D926" s="248" t="s">
        <v>2213</v>
      </c>
      <c r="E926" s="7" t="s">
        <v>3415</v>
      </c>
      <c r="F926" s="26">
        <v>11566500</v>
      </c>
      <c r="G926" s="7" t="s">
        <v>3416</v>
      </c>
      <c r="H926" s="249">
        <v>45315</v>
      </c>
      <c r="I926" s="1" t="s">
        <v>3090</v>
      </c>
      <c r="J926" s="27">
        <f>K926/(F926+N926)</f>
        <v>1</v>
      </c>
      <c r="K926" s="23">
        <v>11566500</v>
      </c>
      <c r="L926" s="23">
        <f>F926+N926-K926</f>
        <v>0</v>
      </c>
      <c r="M926" s="4" t="s">
        <v>2448</v>
      </c>
      <c r="N926" s="23">
        <v>0</v>
      </c>
      <c r="O926" s="7" t="s">
        <v>3405</v>
      </c>
    </row>
    <row r="927" spans="1:15" ht="13.2" customHeight="1" x14ac:dyDescent="0.25">
      <c r="A927" s="285" t="s">
        <v>5178</v>
      </c>
      <c r="B927" s="19" t="s">
        <v>3417</v>
      </c>
      <c r="C927" s="19" t="s">
        <v>3418</v>
      </c>
      <c r="D927" s="248" t="s">
        <v>2213</v>
      </c>
      <c r="E927" s="7" t="s">
        <v>3419</v>
      </c>
      <c r="F927" s="26">
        <v>11566500</v>
      </c>
      <c r="G927" s="7" t="s">
        <v>3420</v>
      </c>
      <c r="H927" s="249">
        <v>45315</v>
      </c>
      <c r="I927" s="1" t="s">
        <v>3090</v>
      </c>
      <c r="J927" s="27">
        <f>K927/(F927+N927)</f>
        <v>1</v>
      </c>
      <c r="K927" s="23">
        <v>11566500</v>
      </c>
      <c r="L927" s="23">
        <f>F927+N927-K927</f>
        <v>0</v>
      </c>
      <c r="M927" s="4" t="s">
        <v>2448</v>
      </c>
      <c r="N927" s="23">
        <v>0</v>
      </c>
      <c r="O927" s="7" t="s">
        <v>3421</v>
      </c>
    </row>
    <row r="928" spans="1:15" ht="13.2" customHeight="1" x14ac:dyDescent="0.25">
      <c r="A928" s="285" t="s">
        <v>5178</v>
      </c>
      <c r="B928" s="19" t="s">
        <v>3422</v>
      </c>
      <c r="C928" s="19" t="s">
        <v>3423</v>
      </c>
      <c r="D928" s="248" t="s">
        <v>2213</v>
      </c>
      <c r="E928" s="7" t="s">
        <v>3424</v>
      </c>
      <c r="F928" s="26">
        <v>11566500</v>
      </c>
      <c r="G928" s="7" t="s">
        <v>3425</v>
      </c>
      <c r="H928" s="249">
        <v>45315</v>
      </c>
      <c r="I928" s="1" t="s">
        <v>3090</v>
      </c>
      <c r="J928" s="27">
        <f>K928/(F928+N928)</f>
        <v>1</v>
      </c>
      <c r="K928" s="23">
        <v>11566500</v>
      </c>
      <c r="L928" s="23">
        <f>F928+N928-K928</f>
        <v>0</v>
      </c>
      <c r="M928" s="4" t="s">
        <v>2448</v>
      </c>
      <c r="N928" s="23">
        <v>0</v>
      </c>
      <c r="O928" s="7" t="s">
        <v>3421</v>
      </c>
    </row>
    <row r="929" spans="1:15" ht="13.2" customHeight="1" x14ac:dyDescent="0.25">
      <c r="A929" s="285" t="s">
        <v>5178</v>
      </c>
      <c r="B929" s="19" t="s">
        <v>3426</v>
      </c>
      <c r="C929" s="19" t="s">
        <v>3427</v>
      </c>
      <c r="D929" s="248" t="s">
        <v>2213</v>
      </c>
      <c r="E929" s="7" t="s">
        <v>3428</v>
      </c>
      <c r="F929" s="26">
        <v>15246000</v>
      </c>
      <c r="G929" s="7" t="s">
        <v>3429</v>
      </c>
      <c r="H929" s="249">
        <v>45315</v>
      </c>
      <c r="I929" s="1" t="s">
        <v>3090</v>
      </c>
      <c r="J929" s="27">
        <f>K929/(F929+N929)</f>
        <v>1</v>
      </c>
      <c r="K929" s="23">
        <v>15246000</v>
      </c>
      <c r="L929" s="23">
        <f>F929+N929-K929</f>
        <v>0</v>
      </c>
      <c r="M929" s="4" t="s">
        <v>2448</v>
      </c>
      <c r="N929" s="23">
        <v>0</v>
      </c>
      <c r="O929" s="7" t="s">
        <v>3430</v>
      </c>
    </row>
    <row r="930" spans="1:15" ht="13.2" customHeight="1" x14ac:dyDescent="0.25">
      <c r="A930" s="285" t="s">
        <v>5178</v>
      </c>
      <c r="B930" s="19" t="s">
        <v>3426</v>
      </c>
      <c r="C930" s="19" t="s">
        <v>3431</v>
      </c>
      <c r="D930" s="248" t="s">
        <v>2213</v>
      </c>
      <c r="E930" s="7" t="s">
        <v>3432</v>
      </c>
      <c r="F930" s="26">
        <v>15246000</v>
      </c>
      <c r="G930" s="7" t="s">
        <v>3433</v>
      </c>
      <c r="H930" s="249">
        <v>45315</v>
      </c>
      <c r="I930" s="1" t="s">
        <v>3090</v>
      </c>
      <c r="J930" s="27">
        <f>K930/(F930+N930)</f>
        <v>1</v>
      </c>
      <c r="K930" s="23">
        <v>15246000</v>
      </c>
      <c r="L930" s="23">
        <f>F930+N930-K930</f>
        <v>0</v>
      </c>
      <c r="M930" s="4" t="s">
        <v>2448</v>
      </c>
      <c r="N930" s="23">
        <v>0</v>
      </c>
      <c r="O930" s="7" t="s">
        <v>3434</v>
      </c>
    </row>
    <row r="931" spans="1:15" ht="13.2" customHeight="1" x14ac:dyDescent="0.25">
      <c r="A931" s="285" t="s">
        <v>5178</v>
      </c>
      <c r="B931" s="19" t="s">
        <v>3435</v>
      </c>
      <c r="C931" s="19" t="s">
        <v>3436</v>
      </c>
      <c r="D931" s="248" t="s">
        <v>2213</v>
      </c>
      <c r="E931" s="7" t="s">
        <v>3437</v>
      </c>
      <c r="F931" s="26">
        <v>11566500</v>
      </c>
      <c r="G931" s="7" t="s">
        <v>3438</v>
      </c>
      <c r="H931" s="249">
        <v>45315</v>
      </c>
      <c r="I931" s="1" t="s">
        <v>3090</v>
      </c>
      <c r="J931" s="27">
        <f>K931/(F931+N931)</f>
        <v>0.77644710578842313</v>
      </c>
      <c r="K931" s="23">
        <v>27268900</v>
      </c>
      <c r="L931" s="23">
        <f>F931+N931-K931</f>
        <v>7851200</v>
      </c>
      <c r="M931" s="4">
        <v>2</v>
      </c>
      <c r="N931" s="23">
        <v>23553600</v>
      </c>
      <c r="O931" s="7" t="s">
        <v>3439</v>
      </c>
    </row>
    <row r="932" spans="1:15" ht="13.2" customHeight="1" x14ac:dyDescent="0.25">
      <c r="A932" s="285" t="s">
        <v>5178</v>
      </c>
      <c r="B932" s="19" t="s">
        <v>3440</v>
      </c>
      <c r="C932" s="19" t="s">
        <v>3441</v>
      </c>
      <c r="D932" s="248" t="s">
        <v>2213</v>
      </c>
      <c r="E932" s="7" t="s">
        <v>3442</v>
      </c>
      <c r="F932" s="26">
        <v>16361400</v>
      </c>
      <c r="G932" s="7" t="s">
        <v>3443</v>
      </c>
      <c r="H932" s="249">
        <v>45315</v>
      </c>
      <c r="I932" s="1" t="s">
        <v>3075</v>
      </c>
      <c r="J932" s="27">
        <f>K932/(F932+N932)</f>
        <v>0.77777777777777779</v>
      </c>
      <c r="K932" s="23">
        <v>57264900</v>
      </c>
      <c r="L932" s="23">
        <f>F932+N932-K932</f>
        <v>16361400</v>
      </c>
      <c r="M932" s="4">
        <v>3</v>
      </c>
      <c r="N932" s="23">
        <v>57264900</v>
      </c>
      <c r="O932" s="7" t="s">
        <v>3444</v>
      </c>
    </row>
    <row r="933" spans="1:15" ht="13.2" customHeight="1" x14ac:dyDescent="0.25">
      <c r="A933" s="285" t="s">
        <v>5178</v>
      </c>
      <c r="B933" s="19" t="s">
        <v>3445</v>
      </c>
      <c r="C933" s="19" t="s">
        <v>3446</v>
      </c>
      <c r="D933" s="248" t="s">
        <v>2213</v>
      </c>
      <c r="E933" s="7" t="s">
        <v>3447</v>
      </c>
      <c r="F933" s="26">
        <v>16361400</v>
      </c>
      <c r="G933" s="7" t="s">
        <v>3448</v>
      </c>
      <c r="H933" s="249">
        <v>45315</v>
      </c>
      <c r="I933" s="1" t="s">
        <v>3075</v>
      </c>
      <c r="J933" s="27">
        <f>K933/(F933+N933)</f>
        <v>0.77777777777777779</v>
      </c>
      <c r="K933" s="23">
        <v>57264900</v>
      </c>
      <c r="L933" s="23">
        <f>F933+N933-K933</f>
        <v>16361400</v>
      </c>
      <c r="M933" s="4">
        <v>3</v>
      </c>
      <c r="N933" s="23">
        <v>57264900</v>
      </c>
      <c r="O933" s="7" t="s">
        <v>3444</v>
      </c>
    </row>
    <row r="934" spans="1:15" ht="13.2" customHeight="1" x14ac:dyDescent="0.25">
      <c r="A934" s="285" t="s">
        <v>5178</v>
      </c>
      <c r="B934" s="19" t="s">
        <v>3449</v>
      </c>
      <c r="C934" s="19" t="s">
        <v>3450</v>
      </c>
      <c r="D934" s="248" t="s">
        <v>2213</v>
      </c>
      <c r="E934" s="7" t="s">
        <v>3451</v>
      </c>
      <c r="F934" s="26">
        <v>13450800</v>
      </c>
      <c r="G934" s="7" t="s">
        <v>3452</v>
      </c>
      <c r="H934" s="249">
        <v>45315</v>
      </c>
      <c r="I934" s="1" t="s">
        <v>3075</v>
      </c>
      <c r="J934" s="27">
        <f>K934/(F934+N934)</f>
        <v>0.77777777777777779</v>
      </c>
      <c r="K934" s="23">
        <v>47077800</v>
      </c>
      <c r="L934" s="23">
        <f>F934+N934-K934</f>
        <v>13450800</v>
      </c>
      <c r="M934" s="4">
        <v>3</v>
      </c>
      <c r="N934" s="23">
        <v>47077800</v>
      </c>
      <c r="O934" s="7" t="s">
        <v>3444</v>
      </c>
    </row>
    <row r="935" spans="1:15" ht="13.2" customHeight="1" x14ac:dyDescent="0.25">
      <c r="A935" s="285" t="s">
        <v>5178</v>
      </c>
      <c r="B935" s="19" t="s">
        <v>3453</v>
      </c>
      <c r="C935" s="19" t="s">
        <v>3454</v>
      </c>
      <c r="D935" s="248" t="s">
        <v>2213</v>
      </c>
      <c r="E935" s="7" t="s">
        <v>3455</v>
      </c>
      <c r="F935" s="26">
        <v>16850246</v>
      </c>
      <c r="G935" s="7" t="s">
        <v>3456</v>
      </c>
      <c r="H935" s="249">
        <v>45315</v>
      </c>
      <c r="I935" s="1" t="s">
        <v>3075</v>
      </c>
      <c r="J935" s="27">
        <f>K935/(F935+N935)</f>
        <v>0.77777777777777779</v>
      </c>
      <c r="K935" s="23">
        <v>58975861</v>
      </c>
      <c r="L935" s="23">
        <f>F935+N935-K935</f>
        <v>16850246</v>
      </c>
      <c r="M935" s="4">
        <v>3</v>
      </c>
      <c r="N935" s="23">
        <v>58975861</v>
      </c>
      <c r="O935" s="7" t="s">
        <v>3457</v>
      </c>
    </row>
    <row r="936" spans="1:15" ht="13.2" customHeight="1" x14ac:dyDescent="0.25">
      <c r="A936" s="285" t="s">
        <v>5178</v>
      </c>
      <c r="B936" s="19" t="s">
        <v>3458</v>
      </c>
      <c r="C936" s="19" t="s">
        <v>3459</v>
      </c>
      <c r="D936" s="248" t="s">
        <v>2213</v>
      </c>
      <c r="E936" s="7" t="s">
        <v>3460</v>
      </c>
      <c r="F936" s="26">
        <v>11566500</v>
      </c>
      <c r="G936" s="7" t="s">
        <v>3461</v>
      </c>
      <c r="H936" s="249">
        <v>45315</v>
      </c>
      <c r="I936" s="1" t="s">
        <v>3090</v>
      </c>
      <c r="J936" s="27">
        <f>K936/(F936+N936)</f>
        <v>1</v>
      </c>
      <c r="K936" s="23">
        <v>21590800</v>
      </c>
      <c r="L936" s="23">
        <f>F936+N936-K936</f>
        <v>0</v>
      </c>
      <c r="M936" s="4">
        <v>1</v>
      </c>
      <c r="N936" s="23">
        <v>10024300</v>
      </c>
      <c r="O936" s="7" t="s">
        <v>3462</v>
      </c>
    </row>
    <row r="937" spans="1:15" ht="13.2" customHeight="1" x14ac:dyDescent="0.25">
      <c r="A937" s="285" t="s">
        <v>5178</v>
      </c>
      <c r="B937" s="19" t="s">
        <v>3463</v>
      </c>
      <c r="C937" s="19" t="s">
        <v>3464</v>
      </c>
      <c r="D937" s="248" t="s">
        <v>2213</v>
      </c>
      <c r="E937" s="7" t="s">
        <v>3465</v>
      </c>
      <c r="F937" s="26">
        <v>15730000</v>
      </c>
      <c r="G937" s="7" t="s">
        <v>3466</v>
      </c>
      <c r="H937" s="249">
        <v>45314</v>
      </c>
      <c r="I937" s="1" t="s">
        <v>3075</v>
      </c>
      <c r="J937" s="27">
        <f>K937/(F937+N937)</f>
        <v>0.77777777777777779</v>
      </c>
      <c r="K937" s="23">
        <v>55055000</v>
      </c>
      <c r="L937" s="23">
        <f>F937+N937-K937</f>
        <v>15730000</v>
      </c>
      <c r="M937" s="4">
        <v>3</v>
      </c>
      <c r="N937" s="23">
        <v>55055000</v>
      </c>
      <c r="O937" s="7" t="s">
        <v>3467</v>
      </c>
    </row>
    <row r="938" spans="1:15" ht="13.2" customHeight="1" x14ac:dyDescent="0.25">
      <c r="A938" s="285" t="s">
        <v>5178</v>
      </c>
      <c r="B938" s="19" t="s">
        <v>3468</v>
      </c>
      <c r="C938" s="19" t="s">
        <v>3469</v>
      </c>
      <c r="D938" s="248" t="s">
        <v>2213</v>
      </c>
      <c r="E938" s="7" t="s">
        <v>3470</v>
      </c>
      <c r="F938" s="26">
        <v>13450800</v>
      </c>
      <c r="G938" s="7" t="s">
        <v>3471</v>
      </c>
      <c r="H938" s="249">
        <v>45314</v>
      </c>
      <c r="I938" s="1" t="s">
        <v>3075</v>
      </c>
      <c r="J938" s="27">
        <f>K938/(F938+N938)</f>
        <v>0.77777777777777779</v>
      </c>
      <c r="K938" s="23">
        <v>47077800</v>
      </c>
      <c r="L938" s="23">
        <f>F938+N938-K938</f>
        <v>13450800</v>
      </c>
      <c r="M938" s="4">
        <v>3</v>
      </c>
      <c r="N938" s="23">
        <v>47077800</v>
      </c>
      <c r="O938" s="7" t="s">
        <v>3472</v>
      </c>
    </row>
    <row r="939" spans="1:15" ht="13.2" customHeight="1" x14ac:dyDescent="0.25">
      <c r="A939" s="285" t="s">
        <v>5178</v>
      </c>
      <c r="B939" s="19" t="s">
        <v>3473</v>
      </c>
      <c r="C939" s="19" t="s">
        <v>3474</v>
      </c>
      <c r="D939" s="248" t="s">
        <v>2213</v>
      </c>
      <c r="E939" s="7" t="s">
        <v>3475</v>
      </c>
      <c r="F939" s="26">
        <v>13450800</v>
      </c>
      <c r="G939" s="7" t="s">
        <v>3476</v>
      </c>
      <c r="H939" s="249">
        <v>45314</v>
      </c>
      <c r="I939" s="1" t="s">
        <v>3075</v>
      </c>
      <c r="J939" s="27">
        <f>K939/(F939+N939)</f>
        <v>0.77777777777777779</v>
      </c>
      <c r="K939" s="23">
        <v>47077800</v>
      </c>
      <c r="L939" s="23">
        <f>F939+N939-K939</f>
        <v>13450800</v>
      </c>
      <c r="M939" s="4">
        <v>3</v>
      </c>
      <c r="N939" s="23">
        <v>47077800</v>
      </c>
      <c r="O939" s="7" t="s">
        <v>3477</v>
      </c>
    </row>
    <row r="940" spans="1:15" ht="13.2" customHeight="1" x14ac:dyDescent="0.25">
      <c r="A940" s="285" t="s">
        <v>5178</v>
      </c>
      <c r="B940" s="19" t="s">
        <v>3478</v>
      </c>
      <c r="C940" s="19" t="s">
        <v>3479</v>
      </c>
      <c r="D940" s="248" t="s">
        <v>2213</v>
      </c>
      <c r="E940" s="7" t="s">
        <v>3480</v>
      </c>
      <c r="F940" s="26">
        <v>12100000</v>
      </c>
      <c r="G940" s="7" t="s">
        <v>3481</v>
      </c>
      <c r="H940" s="249">
        <v>45314</v>
      </c>
      <c r="I940" s="1" t="s">
        <v>3075</v>
      </c>
      <c r="J940" s="27">
        <f>K940/(F940+N940)</f>
        <v>1</v>
      </c>
      <c r="K940" s="23">
        <v>36300000</v>
      </c>
      <c r="L940" s="23">
        <f>F940+N940-K940</f>
        <v>0</v>
      </c>
      <c r="M940" s="4">
        <v>2</v>
      </c>
      <c r="N940" s="23">
        <v>24200000</v>
      </c>
      <c r="O940" s="7" t="s">
        <v>3482</v>
      </c>
    </row>
    <row r="941" spans="1:15" ht="13.2" customHeight="1" x14ac:dyDescent="0.25">
      <c r="A941" s="285" t="s">
        <v>5178</v>
      </c>
      <c r="B941" s="19" t="s">
        <v>3478</v>
      </c>
      <c r="C941" s="19" t="s">
        <v>3483</v>
      </c>
      <c r="D941" s="248" t="s">
        <v>2213</v>
      </c>
      <c r="E941" s="7" t="s">
        <v>3484</v>
      </c>
      <c r="F941" s="26">
        <v>15991800</v>
      </c>
      <c r="G941" s="7" t="s">
        <v>3485</v>
      </c>
      <c r="H941" s="249">
        <v>45314</v>
      </c>
      <c r="I941" s="1" t="s">
        <v>3090</v>
      </c>
      <c r="J941" s="27">
        <f>K941/(F941+N941)</f>
        <v>1</v>
      </c>
      <c r="K941" s="23">
        <v>15991800</v>
      </c>
      <c r="L941" s="23">
        <f>F941+N941-K941</f>
        <v>0</v>
      </c>
      <c r="M941" s="4" t="s">
        <v>2448</v>
      </c>
      <c r="N941" s="23">
        <v>0</v>
      </c>
      <c r="O941" s="7" t="s">
        <v>3486</v>
      </c>
    </row>
    <row r="942" spans="1:15" ht="13.2" customHeight="1" x14ac:dyDescent="0.25">
      <c r="A942" s="285" t="s">
        <v>5178</v>
      </c>
      <c r="B942" s="19" t="s">
        <v>3487</v>
      </c>
      <c r="C942" s="19" t="s">
        <v>3488</v>
      </c>
      <c r="D942" s="248" t="s">
        <v>2213</v>
      </c>
      <c r="E942" s="7" t="s">
        <v>3489</v>
      </c>
      <c r="F942" s="26">
        <v>15991800</v>
      </c>
      <c r="G942" s="7" t="s">
        <v>3490</v>
      </c>
      <c r="H942" s="249">
        <v>45314</v>
      </c>
      <c r="I942" s="1" t="s">
        <v>3090</v>
      </c>
      <c r="J942" s="27">
        <f>K942/(F942+N942)</f>
        <v>0.77777777777777779</v>
      </c>
      <c r="K942" s="23">
        <v>37314200</v>
      </c>
      <c r="L942" s="23">
        <f>F942+N942-K942</f>
        <v>10661200</v>
      </c>
      <c r="M942" s="4">
        <v>2</v>
      </c>
      <c r="N942" s="23">
        <v>31983600</v>
      </c>
      <c r="O942" s="7" t="s">
        <v>3477</v>
      </c>
    </row>
    <row r="943" spans="1:15" ht="13.2" customHeight="1" x14ac:dyDescent="0.25">
      <c r="A943" s="285" t="s">
        <v>5178</v>
      </c>
      <c r="B943" s="19" t="s">
        <v>3491</v>
      </c>
      <c r="C943" s="19" t="s">
        <v>3492</v>
      </c>
      <c r="D943" s="248" t="s">
        <v>2213</v>
      </c>
      <c r="E943" s="7" t="s">
        <v>3493</v>
      </c>
      <c r="F943" s="26">
        <v>13450800</v>
      </c>
      <c r="G943" s="7" t="s">
        <v>3494</v>
      </c>
      <c r="H943" s="249">
        <v>45314</v>
      </c>
      <c r="I943" s="1" t="s">
        <v>3075</v>
      </c>
      <c r="J943" s="27">
        <f>K943/(F943+N943)</f>
        <v>0.66666666666666663</v>
      </c>
      <c r="K943" s="23">
        <v>40352400</v>
      </c>
      <c r="L943" s="23">
        <f>F943+N943-K943</f>
        <v>20176200</v>
      </c>
      <c r="M943" s="4">
        <v>3</v>
      </c>
      <c r="N943" s="23">
        <v>47077800</v>
      </c>
      <c r="O943" s="7" t="s">
        <v>3495</v>
      </c>
    </row>
    <row r="944" spans="1:15" ht="13.2" customHeight="1" x14ac:dyDescent="0.25">
      <c r="A944" s="285" t="s">
        <v>5178</v>
      </c>
      <c r="B944" s="19" t="s">
        <v>3496</v>
      </c>
      <c r="C944" s="19" t="s">
        <v>3497</v>
      </c>
      <c r="D944" s="248" t="s">
        <v>2213</v>
      </c>
      <c r="E944" s="7" t="s">
        <v>3498</v>
      </c>
      <c r="F944" s="26">
        <v>12916200</v>
      </c>
      <c r="G944" s="7" t="s">
        <v>3499</v>
      </c>
      <c r="H944" s="249">
        <v>45314</v>
      </c>
      <c r="I944" s="1" t="s">
        <v>3075</v>
      </c>
      <c r="J944" s="27">
        <f>K944/(F944+N944)</f>
        <v>0.77777777777777779</v>
      </c>
      <c r="K944" s="23">
        <v>45206700</v>
      </c>
      <c r="L944" s="23">
        <f>F944+N944-K944</f>
        <v>12916200</v>
      </c>
      <c r="M944" s="4">
        <v>3</v>
      </c>
      <c r="N944" s="23">
        <v>45206700</v>
      </c>
      <c r="O944" s="7" t="s">
        <v>3214</v>
      </c>
    </row>
    <row r="945" spans="1:15" ht="13.2" customHeight="1" x14ac:dyDescent="0.25">
      <c r="A945" s="285" t="s">
        <v>5178</v>
      </c>
      <c r="B945" s="19" t="s">
        <v>3500</v>
      </c>
      <c r="C945" s="19" t="s">
        <v>3501</v>
      </c>
      <c r="D945" s="248" t="s">
        <v>2213</v>
      </c>
      <c r="E945" s="7" t="s">
        <v>3502</v>
      </c>
      <c r="F945" s="26">
        <v>11566500</v>
      </c>
      <c r="G945" s="7" t="s">
        <v>3503</v>
      </c>
      <c r="H945" s="249">
        <v>45314</v>
      </c>
      <c r="I945" s="1" t="s">
        <v>3090</v>
      </c>
      <c r="J945" s="27">
        <f>K945/(F945+N945)</f>
        <v>0.77777777777777779</v>
      </c>
      <c r="K945" s="23">
        <v>26988500</v>
      </c>
      <c r="L945" s="23">
        <f>F945+N945-K945</f>
        <v>7711000</v>
      </c>
      <c r="M945" s="4">
        <v>2</v>
      </c>
      <c r="N945" s="23">
        <v>23133000</v>
      </c>
      <c r="O945" s="7" t="s">
        <v>3214</v>
      </c>
    </row>
    <row r="946" spans="1:15" ht="13.2" customHeight="1" x14ac:dyDescent="0.25">
      <c r="A946" s="285" t="s">
        <v>5178</v>
      </c>
      <c r="B946" s="19" t="s">
        <v>3504</v>
      </c>
      <c r="C946" s="19" t="s">
        <v>3505</v>
      </c>
      <c r="D946" s="248" t="s">
        <v>2213</v>
      </c>
      <c r="E946" s="7" t="s">
        <v>3506</v>
      </c>
      <c r="F946" s="26">
        <v>11566500</v>
      </c>
      <c r="G946" s="7" t="s">
        <v>3507</v>
      </c>
      <c r="H946" s="249">
        <v>45314</v>
      </c>
      <c r="I946" s="1" t="s">
        <v>3090</v>
      </c>
      <c r="J946" s="27">
        <f>K946/(F946+N946)</f>
        <v>0.77777777777777779</v>
      </c>
      <c r="K946" s="23">
        <v>26988500</v>
      </c>
      <c r="L946" s="23">
        <f>F946+N946-K946</f>
        <v>7711000</v>
      </c>
      <c r="M946" s="4">
        <v>2</v>
      </c>
      <c r="N946" s="23">
        <v>23133000</v>
      </c>
      <c r="O946" s="7" t="s">
        <v>3095</v>
      </c>
    </row>
    <row r="947" spans="1:15" ht="13.2" customHeight="1" x14ac:dyDescent="0.25">
      <c r="A947" s="285" t="s">
        <v>5178</v>
      </c>
      <c r="B947" s="19" t="s">
        <v>3508</v>
      </c>
      <c r="C947" s="19" t="s">
        <v>3509</v>
      </c>
      <c r="D947" s="248" t="s">
        <v>2213</v>
      </c>
      <c r="E947" s="7" t="s">
        <v>3510</v>
      </c>
      <c r="F947" s="26">
        <v>11566500</v>
      </c>
      <c r="G947" s="7" t="s">
        <v>3511</v>
      </c>
      <c r="H947" s="249">
        <v>45314</v>
      </c>
      <c r="I947" s="1" t="s">
        <v>3090</v>
      </c>
      <c r="J947" s="27">
        <f>K947/(F947+N947)</f>
        <v>1</v>
      </c>
      <c r="K947" s="23">
        <v>11566500</v>
      </c>
      <c r="L947" s="23">
        <f>F947+N947-K947</f>
        <v>0</v>
      </c>
      <c r="M947" s="4" t="s">
        <v>2448</v>
      </c>
      <c r="N947" s="23">
        <v>0</v>
      </c>
      <c r="O947" s="7" t="s">
        <v>3512</v>
      </c>
    </row>
    <row r="948" spans="1:15" ht="13.2" customHeight="1" x14ac:dyDescent="0.25">
      <c r="A948" s="285" t="s">
        <v>5178</v>
      </c>
      <c r="B948" s="19" t="s">
        <v>3513</v>
      </c>
      <c r="C948" s="19" t="s">
        <v>3514</v>
      </c>
      <c r="D948" s="248" t="s">
        <v>2213</v>
      </c>
      <c r="E948" s="7" t="s">
        <v>3515</v>
      </c>
      <c r="F948" s="26">
        <v>11566500</v>
      </c>
      <c r="G948" s="7" t="s">
        <v>3516</v>
      </c>
      <c r="H948" s="249">
        <v>45314</v>
      </c>
      <c r="I948" s="1" t="s">
        <v>3090</v>
      </c>
      <c r="J948" s="27">
        <f>K948/(F948+N948)</f>
        <v>0.77777777777777779</v>
      </c>
      <c r="K948" s="23">
        <v>26988500</v>
      </c>
      <c r="L948" s="23">
        <f>F948+N948-K948</f>
        <v>7711000</v>
      </c>
      <c r="M948" s="4">
        <v>2</v>
      </c>
      <c r="N948" s="23">
        <v>23133000</v>
      </c>
      <c r="O948" s="7" t="s">
        <v>3214</v>
      </c>
    </row>
    <row r="949" spans="1:15" ht="13.2" customHeight="1" x14ac:dyDescent="0.25">
      <c r="A949" s="285" t="s">
        <v>5178</v>
      </c>
      <c r="B949" s="19" t="s">
        <v>5187</v>
      </c>
      <c r="C949" s="19" t="s">
        <v>3517</v>
      </c>
      <c r="D949" s="248" t="s">
        <v>2213</v>
      </c>
      <c r="E949" s="7" t="s">
        <v>3518</v>
      </c>
      <c r="F949" s="26">
        <v>11566500</v>
      </c>
      <c r="G949" s="7" t="s">
        <v>3519</v>
      </c>
      <c r="H949" s="249">
        <v>45314</v>
      </c>
      <c r="I949" s="1" t="s">
        <v>3090</v>
      </c>
      <c r="J949" s="27">
        <f>K949/(F949+N949)</f>
        <v>0.77777777777777779</v>
      </c>
      <c r="K949" s="23">
        <v>26988500</v>
      </c>
      <c r="L949" s="23">
        <f>F949+N949-K949</f>
        <v>7711000</v>
      </c>
      <c r="M949" s="4">
        <v>2</v>
      </c>
      <c r="N949" s="23">
        <v>23133000</v>
      </c>
      <c r="O949" s="7" t="s">
        <v>3495</v>
      </c>
    </row>
    <row r="950" spans="1:15" ht="13.2" customHeight="1" x14ac:dyDescent="0.25">
      <c r="A950" s="285" t="s">
        <v>5178</v>
      </c>
      <c r="B950" s="19" t="s">
        <v>3520</v>
      </c>
      <c r="C950" s="19" t="s">
        <v>3521</v>
      </c>
      <c r="D950" s="248" t="s">
        <v>2213</v>
      </c>
      <c r="E950" s="7" t="s">
        <v>3522</v>
      </c>
      <c r="F950" s="26">
        <v>10843800</v>
      </c>
      <c r="G950" s="7" t="s">
        <v>3523</v>
      </c>
      <c r="H950" s="249">
        <v>45314</v>
      </c>
      <c r="I950" s="1" t="s">
        <v>3090</v>
      </c>
      <c r="J950" s="27">
        <f>K950/(F950+N950)</f>
        <v>0.77777777777777779</v>
      </c>
      <c r="K950" s="23">
        <v>25302200</v>
      </c>
      <c r="L950" s="23">
        <f>F950+N950-K950</f>
        <v>7229200</v>
      </c>
      <c r="M950" s="4">
        <v>2</v>
      </c>
      <c r="N950" s="23">
        <v>21687600</v>
      </c>
      <c r="O950" s="7" t="s">
        <v>3214</v>
      </c>
    </row>
    <row r="951" spans="1:15" ht="13.2" customHeight="1" x14ac:dyDescent="0.25">
      <c r="A951" s="285" t="s">
        <v>5178</v>
      </c>
      <c r="B951" s="19" t="s">
        <v>3524</v>
      </c>
      <c r="C951" s="19" t="s">
        <v>3525</v>
      </c>
      <c r="D951" s="248" t="s">
        <v>2213</v>
      </c>
      <c r="E951" s="7" t="s">
        <v>3526</v>
      </c>
      <c r="F951" s="26">
        <v>10843800</v>
      </c>
      <c r="G951" s="7" t="s">
        <v>3527</v>
      </c>
      <c r="H951" s="249">
        <v>45314</v>
      </c>
      <c r="I951" s="1" t="s">
        <v>3090</v>
      </c>
      <c r="J951" s="27">
        <f>K951/(F951+N951)</f>
        <v>0.77777777777777779</v>
      </c>
      <c r="K951" s="23">
        <v>25302200</v>
      </c>
      <c r="L951" s="23">
        <f>F951+N951-K951</f>
        <v>7229200</v>
      </c>
      <c r="M951" s="4">
        <v>2</v>
      </c>
      <c r="N951" s="23">
        <v>21687600</v>
      </c>
      <c r="O951" s="7" t="s">
        <v>3214</v>
      </c>
    </row>
    <row r="952" spans="1:15" ht="13.2" customHeight="1" x14ac:dyDescent="0.25">
      <c r="A952" s="285" t="s">
        <v>5178</v>
      </c>
      <c r="B952" s="19" t="s">
        <v>3524</v>
      </c>
      <c r="C952" s="19" t="s">
        <v>3528</v>
      </c>
      <c r="D952" s="248" t="s">
        <v>2213</v>
      </c>
      <c r="E952" s="7" t="s">
        <v>3529</v>
      </c>
      <c r="F952" s="26">
        <v>10843800</v>
      </c>
      <c r="G952" s="7" t="s">
        <v>3530</v>
      </c>
      <c r="H952" s="249">
        <v>45314</v>
      </c>
      <c r="I952" s="1" t="s">
        <v>3090</v>
      </c>
      <c r="J952" s="27">
        <f>K952/(F952+N952)</f>
        <v>0.77777777777777779</v>
      </c>
      <c r="K952" s="23">
        <v>25302200</v>
      </c>
      <c r="L952" s="23">
        <f>F952+N952-K952</f>
        <v>7229200</v>
      </c>
      <c r="M952" s="4">
        <v>2</v>
      </c>
      <c r="N952" s="23">
        <v>21687600</v>
      </c>
      <c r="O952" s="7" t="s">
        <v>3214</v>
      </c>
    </row>
    <row r="953" spans="1:15" ht="13.2" customHeight="1" x14ac:dyDescent="0.25">
      <c r="A953" s="285" t="s">
        <v>5178</v>
      </c>
      <c r="B953" s="19" t="s">
        <v>3524</v>
      </c>
      <c r="C953" s="19" t="s">
        <v>3531</v>
      </c>
      <c r="D953" s="248" t="s">
        <v>2213</v>
      </c>
      <c r="E953" s="7" t="s">
        <v>3532</v>
      </c>
      <c r="F953" s="26">
        <v>10843800</v>
      </c>
      <c r="G953" s="7" t="s">
        <v>3533</v>
      </c>
      <c r="H953" s="249">
        <v>45314</v>
      </c>
      <c r="I953" s="1" t="s">
        <v>3090</v>
      </c>
      <c r="J953" s="27">
        <f>K953/(F953+N953)</f>
        <v>0.77777777777777779</v>
      </c>
      <c r="K953" s="23">
        <v>25302200</v>
      </c>
      <c r="L953" s="23">
        <f>F953+N953-K953</f>
        <v>7229200</v>
      </c>
      <c r="M953" s="4">
        <v>2</v>
      </c>
      <c r="N953" s="23">
        <v>21687600</v>
      </c>
      <c r="O953" s="7" t="s">
        <v>3495</v>
      </c>
    </row>
    <row r="954" spans="1:15" ht="13.2" customHeight="1" x14ac:dyDescent="0.25">
      <c r="A954" s="285" t="s">
        <v>5178</v>
      </c>
      <c r="B954" s="19" t="s">
        <v>3197</v>
      </c>
      <c r="C954" s="19" t="s">
        <v>3534</v>
      </c>
      <c r="D954" s="248" t="s">
        <v>2213</v>
      </c>
      <c r="E954" s="7" t="s">
        <v>3535</v>
      </c>
      <c r="F954" s="26">
        <v>10843800</v>
      </c>
      <c r="G954" s="7" t="s">
        <v>3536</v>
      </c>
      <c r="H954" s="249">
        <v>45314</v>
      </c>
      <c r="I954" s="1" t="s">
        <v>3090</v>
      </c>
      <c r="J954" s="27">
        <f>K954/(F954+N954)</f>
        <v>0.77777777777777779</v>
      </c>
      <c r="K954" s="23">
        <v>25302200</v>
      </c>
      <c r="L954" s="23">
        <f>F954+N954-K954</f>
        <v>7229200</v>
      </c>
      <c r="M954" s="4">
        <v>2</v>
      </c>
      <c r="N954" s="23">
        <v>21687600</v>
      </c>
      <c r="O954" s="7" t="s">
        <v>3214</v>
      </c>
    </row>
    <row r="955" spans="1:15" ht="13.2" customHeight="1" x14ac:dyDescent="0.25">
      <c r="A955" s="285" t="s">
        <v>5178</v>
      </c>
      <c r="B955" s="19" t="s">
        <v>3524</v>
      </c>
      <c r="C955" s="19" t="s">
        <v>3537</v>
      </c>
      <c r="D955" s="248" t="s">
        <v>2213</v>
      </c>
      <c r="E955" s="7" t="s">
        <v>3538</v>
      </c>
      <c r="F955" s="26">
        <v>10843800</v>
      </c>
      <c r="G955" s="7" t="s">
        <v>3539</v>
      </c>
      <c r="H955" s="249">
        <v>45314</v>
      </c>
      <c r="I955" s="1" t="s">
        <v>3090</v>
      </c>
      <c r="J955" s="27">
        <f>K955/(F955+N955)</f>
        <v>1</v>
      </c>
      <c r="K955" s="23">
        <v>21687600</v>
      </c>
      <c r="L955" s="23">
        <f>F955+N955-K955</f>
        <v>0</v>
      </c>
      <c r="M955" s="4">
        <v>1</v>
      </c>
      <c r="N955" s="23">
        <v>10843800</v>
      </c>
      <c r="O955" s="7" t="s">
        <v>3540</v>
      </c>
    </row>
    <row r="956" spans="1:15" ht="13.2" customHeight="1" x14ac:dyDescent="0.25">
      <c r="A956" s="285" t="s">
        <v>5178</v>
      </c>
      <c r="B956" s="19" t="s">
        <v>3524</v>
      </c>
      <c r="C956" s="19" t="s">
        <v>3541</v>
      </c>
      <c r="D956" s="248" t="s">
        <v>2213</v>
      </c>
      <c r="E956" s="7" t="s">
        <v>3542</v>
      </c>
      <c r="F956" s="26">
        <v>10843800</v>
      </c>
      <c r="G956" s="7" t="s">
        <v>3543</v>
      </c>
      <c r="H956" s="249">
        <v>45314</v>
      </c>
      <c r="I956" s="1" t="s">
        <v>3090</v>
      </c>
      <c r="J956" s="27">
        <f>K956/(F956+N956)</f>
        <v>0.77777777777777779</v>
      </c>
      <c r="K956" s="23">
        <v>25302200</v>
      </c>
      <c r="L956" s="23">
        <f>F956+N956-K956</f>
        <v>7229200</v>
      </c>
      <c r="M956" s="4">
        <v>2</v>
      </c>
      <c r="N956" s="23">
        <v>21687600</v>
      </c>
      <c r="O956" s="7" t="s">
        <v>3512</v>
      </c>
    </row>
    <row r="957" spans="1:15" ht="13.2" customHeight="1" x14ac:dyDescent="0.25">
      <c r="A957" s="285" t="s">
        <v>5178</v>
      </c>
      <c r="B957" s="19" t="s">
        <v>3544</v>
      </c>
      <c r="C957" s="19" t="s">
        <v>3545</v>
      </c>
      <c r="D957" s="248" t="s">
        <v>2213</v>
      </c>
      <c r="E957" s="7" t="s">
        <v>3546</v>
      </c>
      <c r="F957" s="26">
        <v>8530500</v>
      </c>
      <c r="G957" s="7" t="s">
        <v>3547</v>
      </c>
      <c r="H957" s="249">
        <v>45314</v>
      </c>
      <c r="I957" s="1" t="s">
        <v>3090</v>
      </c>
      <c r="J957" s="27">
        <f>K957/(F957+N957)</f>
        <v>0.66666666666666663</v>
      </c>
      <c r="K957" s="23">
        <v>17061000</v>
      </c>
      <c r="L957" s="23">
        <f>F957+N957-K957</f>
        <v>8530500</v>
      </c>
      <c r="M957" s="4">
        <v>2</v>
      </c>
      <c r="N957" s="23">
        <v>17061000</v>
      </c>
      <c r="O957" s="7" t="s">
        <v>3512</v>
      </c>
    </row>
    <row r="958" spans="1:15" ht="13.2" customHeight="1" x14ac:dyDescent="0.25">
      <c r="A958" s="285" t="s">
        <v>5178</v>
      </c>
      <c r="B958" s="19" t="s">
        <v>3548</v>
      </c>
      <c r="C958" s="19" t="s">
        <v>3549</v>
      </c>
      <c r="D958" s="248" t="s">
        <v>2213</v>
      </c>
      <c r="E958" s="7" t="s">
        <v>3550</v>
      </c>
      <c r="F958" s="26">
        <v>11566500</v>
      </c>
      <c r="G958" s="7" t="s">
        <v>3551</v>
      </c>
      <c r="H958" s="249">
        <v>45315</v>
      </c>
      <c r="I958" s="1" t="s">
        <v>3090</v>
      </c>
      <c r="J958" s="27">
        <f>K958/(F958+N958)</f>
        <v>0.77777777777777779</v>
      </c>
      <c r="K958" s="23">
        <v>26988500</v>
      </c>
      <c r="L958" s="23">
        <f>F958+N958-K958</f>
        <v>7711000</v>
      </c>
      <c r="M958" s="4">
        <v>2</v>
      </c>
      <c r="N958" s="23">
        <v>23133000</v>
      </c>
      <c r="O958" s="7" t="s">
        <v>3143</v>
      </c>
    </row>
    <row r="959" spans="1:15" ht="13.2" customHeight="1" x14ac:dyDescent="0.25">
      <c r="A959" s="285" t="s">
        <v>5178</v>
      </c>
      <c r="B959" s="19" t="s">
        <v>3552</v>
      </c>
      <c r="C959" s="19" t="s">
        <v>3553</v>
      </c>
      <c r="D959" s="248" t="s">
        <v>2213</v>
      </c>
      <c r="E959" s="7" t="s">
        <v>3554</v>
      </c>
      <c r="F959" s="26">
        <v>24542100.000000004</v>
      </c>
      <c r="G959" s="7" t="s">
        <v>3555</v>
      </c>
      <c r="H959" s="249">
        <v>45315</v>
      </c>
      <c r="I959" s="1" t="s">
        <v>3090</v>
      </c>
      <c r="J959" s="27">
        <f>K959/(F959+N959)</f>
        <v>0.77777777777777779</v>
      </c>
      <c r="K959" s="23">
        <v>57264900</v>
      </c>
      <c r="L959" s="23">
        <f>F959+N959-K959</f>
        <v>16361400</v>
      </c>
      <c r="M959" s="4">
        <v>2</v>
      </c>
      <c r="N959" s="23">
        <v>49084200</v>
      </c>
      <c r="O959" s="7" t="s">
        <v>3556</v>
      </c>
    </row>
    <row r="960" spans="1:15" ht="13.2" customHeight="1" x14ac:dyDescent="0.25">
      <c r="A960" s="285" t="s">
        <v>5178</v>
      </c>
      <c r="B960" s="19" t="s">
        <v>5188</v>
      </c>
      <c r="C960" s="19" t="s">
        <v>3557</v>
      </c>
      <c r="D960" s="248" t="s">
        <v>2213</v>
      </c>
      <c r="E960" s="7" t="s">
        <v>3558</v>
      </c>
      <c r="F960" s="26">
        <v>20176200</v>
      </c>
      <c r="G960" s="7" t="s">
        <v>3559</v>
      </c>
      <c r="H960" s="249">
        <v>45315</v>
      </c>
      <c r="I960" s="1" t="s">
        <v>3090</v>
      </c>
      <c r="J960" s="27">
        <f>K960/(F960+N960)</f>
        <v>0.77777777777777779</v>
      </c>
      <c r="K960" s="23">
        <v>47077800</v>
      </c>
      <c r="L960" s="23">
        <f>F960+N960-K960</f>
        <v>13450800</v>
      </c>
      <c r="M960" s="4">
        <v>2</v>
      </c>
      <c r="N960" s="23">
        <v>40352400</v>
      </c>
      <c r="O960" s="7" t="s">
        <v>3405</v>
      </c>
    </row>
    <row r="961" spans="1:15" ht="13.2" customHeight="1" x14ac:dyDescent="0.25">
      <c r="A961" s="285" t="s">
        <v>5178</v>
      </c>
      <c r="B961" s="19" t="s">
        <v>3560</v>
      </c>
      <c r="C961" s="19" t="s">
        <v>3561</v>
      </c>
      <c r="D961" s="248" t="s">
        <v>2213</v>
      </c>
      <c r="E961" s="7" t="s">
        <v>3562</v>
      </c>
      <c r="F961" s="26">
        <v>21832250</v>
      </c>
      <c r="G961" s="7" t="s">
        <v>3563</v>
      </c>
      <c r="H961" s="249">
        <v>45317</v>
      </c>
      <c r="I961" s="1" t="s">
        <v>3090</v>
      </c>
      <c r="J961" s="27">
        <f>K961/(F961+N961)</f>
        <v>1</v>
      </c>
      <c r="K961" s="23">
        <v>21832250</v>
      </c>
      <c r="L961" s="23">
        <f>F961+N961-K961</f>
        <v>0</v>
      </c>
      <c r="M961" s="4" t="s">
        <v>2448</v>
      </c>
      <c r="N961" s="23">
        <v>0</v>
      </c>
      <c r="O961" s="7" t="s">
        <v>3564</v>
      </c>
    </row>
    <row r="962" spans="1:15" ht="13.2" customHeight="1" x14ac:dyDescent="0.25">
      <c r="A962" s="285" t="s">
        <v>5178</v>
      </c>
      <c r="B962" s="19" t="s">
        <v>3565</v>
      </c>
      <c r="C962" s="19" t="s">
        <v>3566</v>
      </c>
      <c r="D962" s="248" t="s">
        <v>2213</v>
      </c>
      <c r="E962" s="7" t="s">
        <v>3567</v>
      </c>
      <c r="F962" s="26">
        <v>20451750</v>
      </c>
      <c r="G962" s="7" t="s">
        <v>3568</v>
      </c>
      <c r="H962" s="249">
        <v>45317</v>
      </c>
      <c r="I962" s="1" t="s">
        <v>3090</v>
      </c>
      <c r="J962" s="27">
        <f>K962/(F962+N962)</f>
        <v>0.76470588235294112</v>
      </c>
      <c r="K962" s="23">
        <v>53174550</v>
      </c>
      <c r="L962" s="23">
        <f>F962+N962-K962</f>
        <v>16361400</v>
      </c>
      <c r="M962" s="4">
        <v>2</v>
      </c>
      <c r="N962" s="23">
        <v>49084200</v>
      </c>
      <c r="O962" s="7" t="s">
        <v>3569</v>
      </c>
    </row>
    <row r="963" spans="1:15" ht="13.2" customHeight="1" x14ac:dyDescent="0.25">
      <c r="A963" s="285" t="s">
        <v>5178</v>
      </c>
      <c r="B963" s="19" t="s">
        <v>3570</v>
      </c>
      <c r="C963" s="19" t="s">
        <v>3571</v>
      </c>
      <c r="D963" s="248" t="s">
        <v>2213</v>
      </c>
      <c r="E963" s="7" t="s">
        <v>3572</v>
      </c>
      <c r="F963" s="26">
        <v>16813500</v>
      </c>
      <c r="G963" s="7" t="s">
        <v>3573</v>
      </c>
      <c r="H963" s="249">
        <v>45317</v>
      </c>
      <c r="I963" s="1" t="s">
        <v>3090</v>
      </c>
      <c r="J963" s="27">
        <f>K963/(F963+N963)</f>
        <v>1</v>
      </c>
      <c r="K963" s="23">
        <v>16813500</v>
      </c>
      <c r="L963" s="23">
        <f>F963+N963-K963</f>
        <v>0</v>
      </c>
      <c r="M963" s="4" t="s">
        <v>2448</v>
      </c>
      <c r="N963" s="23">
        <v>0</v>
      </c>
      <c r="O963" s="7" t="s">
        <v>3574</v>
      </c>
    </row>
    <row r="964" spans="1:15" ht="13.2" customHeight="1" x14ac:dyDescent="0.25">
      <c r="A964" s="285" t="s">
        <v>5178</v>
      </c>
      <c r="B964" s="19" t="s">
        <v>3575</v>
      </c>
      <c r="C964" s="19" t="s">
        <v>3576</v>
      </c>
      <c r="D964" s="248" t="s">
        <v>2213</v>
      </c>
      <c r="E964" s="7" t="s">
        <v>3577</v>
      </c>
      <c r="F964" s="26">
        <v>13450800</v>
      </c>
      <c r="G964" s="7" t="s">
        <v>3578</v>
      </c>
      <c r="H964" s="249">
        <v>45329</v>
      </c>
      <c r="I964" s="1" t="s">
        <v>3090</v>
      </c>
      <c r="J964" s="27">
        <f>K964/(F964+N964)</f>
        <v>1</v>
      </c>
      <c r="K964" s="23">
        <v>13450800</v>
      </c>
      <c r="L964" s="23">
        <f>F964+N964-K964</f>
        <v>0</v>
      </c>
      <c r="M964" s="4" t="s">
        <v>2448</v>
      </c>
      <c r="N964" s="23">
        <v>0</v>
      </c>
      <c r="O964" s="7" t="s">
        <v>3351</v>
      </c>
    </row>
    <row r="965" spans="1:15" ht="13.2" customHeight="1" x14ac:dyDescent="0.25">
      <c r="A965" s="285" t="s">
        <v>5178</v>
      </c>
      <c r="B965" s="19" t="s">
        <v>3579</v>
      </c>
      <c r="C965" s="19" t="s">
        <v>3580</v>
      </c>
      <c r="D965" s="248" t="s">
        <v>2213</v>
      </c>
      <c r="E965" s="7" t="s">
        <v>3581</v>
      </c>
      <c r="F965" s="26">
        <v>12200606</v>
      </c>
      <c r="G965" s="7" t="s">
        <v>3582</v>
      </c>
      <c r="H965" s="249">
        <v>45329</v>
      </c>
      <c r="I965" s="1" t="s">
        <v>3090</v>
      </c>
      <c r="J965" s="27">
        <f>K965/(F965+N965)</f>
        <v>0.74405269985888156</v>
      </c>
      <c r="K965" s="23">
        <v>39102206</v>
      </c>
      <c r="L965" s="23">
        <f>F965+N965-K965</f>
        <v>13450800</v>
      </c>
      <c r="M965" s="4">
        <v>2</v>
      </c>
      <c r="N965" s="23">
        <v>40352400</v>
      </c>
      <c r="O965" s="7" t="s">
        <v>3126</v>
      </c>
    </row>
    <row r="966" spans="1:15" ht="13.2" customHeight="1" x14ac:dyDescent="0.25">
      <c r="A966" s="285" t="s">
        <v>5178</v>
      </c>
      <c r="B966" s="19" t="s">
        <v>3583</v>
      </c>
      <c r="C966" s="19" t="s">
        <v>3584</v>
      </c>
      <c r="D966" s="248" t="s">
        <v>2213</v>
      </c>
      <c r="E966" s="7" t="s">
        <v>3585</v>
      </c>
      <c r="F966" s="26">
        <v>7213494</v>
      </c>
      <c r="G966" s="7" t="s">
        <v>3586</v>
      </c>
      <c r="H966" s="249">
        <v>45330</v>
      </c>
      <c r="I966" s="1" t="s">
        <v>3090</v>
      </c>
      <c r="J966" s="27">
        <f>K966/(F966+N966)</f>
        <v>1</v>
      </c>
      <c r="K966" s="23">
        <v>7213494</v>
      </c>
      <c r="L966" s="23">
        <f>F966+N966-K966</f>
        <v>0</v>
      </c>
      <c r="M966" s="4" t="s">
        <v>2448</v>
      </c>
      <c r="N966" s="23">
        <v>0</v>
      </c>
      <c r="O966" s="7" t="s">
        <v>3126</v>
      </c>
    </row>
    <row r="967" spans="1:15" ht="13.2" customHeight="1" x14ac:dyDescent="0.25">
      <c r="A967" s="285" t="s">
        <v>5178</v>
      </c>
      <c r="B967" s="19" t="s">
        <v>3587</v>
      </c>
      <c r="C967" s="19" t="s">
        <v>3588</v>
      </c>
      <c r="D967" s="248" t="s">
        <v>2213</v>
      </c>
      <c r="E967" s="7" t="s">
        <v>3589</v>
      </c>
      <c r="F967" s="26">
        <v>9825200</v>
      </c>
      <c r="G967" s="7" t="s">
        <v>3590</v>
      </c>
      <c r="H967" s="249">
        <v>45329</v>
      </c>
      <c r="I967" s="1" t="s">
        <v>3090</v>
      </c>
      <c r="J967" s="27">
        <f>K967/(F967+N967)</f>
        <v>0.7488789237668162</v>
      </c>
      <c r="K967" s="23">
        <v>29832880</v>
      </c>
      <c r="L967" s="23">
        <f>F967+N967-K967</f>
        <v>10003840</v>
      </c>
      <c r="M967" s="4">
        <v>2</v>
      </c>
      <c r="N967" s="23">
        <v>30011520</v>
      </c>
      <c r="O967" s="7" t="s">
        <v>3126</v>
      </c>
    </row>
    <row r="968" spans="1:15" ht="13.2" customHeight="1" x14ac:dyDescent="0.25">
      <c r="A968" s="285" t="s">
        <v>5178</v>
      </c>
      <c r="B968" s="19" t="s">
        <v>3591</v>
      </c>
      <c r="C968" s="19" t="s">
        <v>3592</v>
      </c>
      <c r="D968" s="248" t="s">
        <v>2213</v>
      </c>
      <c r="E968" s="7" t="s">
        <v>3593</v>
      </c>
      <c r="F968" s="26">
        <v>8932000</v>
      </c>
      <c r="G968" s="7" t="s">
        <v>3594</v>
      </c>
      <c r="H968" s="249">
        <v>45329</v>
      </c>
      <c r="I968" s="1" t="s">
        <v>3090</v>
      </c>
      <c r="J968" s="27">
        <f>K968/(F968+N968)</f>
        <v>0.75</v>
      </c>
      <c r="K968" s="23">
        <v>26796000</v>
      </c>
      <c r="L968" s="23">
        <f>F968+N968-K968</f>
        <v>8932000</v>
      </c>
      <c r="M968" s="4">
        <v>2</v>
      </c>
      <c r="N968" s="23">
        <v>26796000</v>
      </c>
      <c r="O968" s="7" t="s">
        <v>3595</v>
      </c>
    </row>
    <row r="969" spans="1:15" ht="13.2" customHeight="1" x14ac:dyDescent="0.25">
      <c r="A969" s="285" t="s">
        <v>5178</v>
      </c>
      <c r="B969" s="19" t="s">
        <v>3596</v>
      </c>
      <c r="C969" s="19" t="s">
        <v>3597</v>
      </c>
      <c r="D969" s="248" t="s">
        <v>2213</v>
      </c>
      <c r="E969" s="7" t="s">
        <v>3598</v>
      </c>
      <c r="F969" s="26">
        <v>18150000</v>
      </c>
      <c r="G969" s="7" t="s">
        <v>3599</v>
      </c>
      <c r="H969" s="249">
        <v>45329</v>
      </c>
      <c r="I969" s="1" t="s">
        <v>3090</v>
      </c>
      <c r="J969" s="27">
        <f>K969/(F969+N969)</f>
        <v>0.75</v>
      </c>
      <c r="K969" s="23">
        <v>54450000</v>
      </c>
      <c r="L969" s="23">
        <f>F969+N969-K969</f>
        <v>18150000</v>
      </c>
      <c r="M969" s="4">
        <v>2</v>
      </c>
      <c r="N969" s="23">
        <v>54450000</v>
      </c>
      <c r="O969" s="7" t="s">
        <v>3148</v>
      </c>
    </row>
    <row r="970" spans="1:15" ht="13.2" customHeight="1" x14ac:dyDescent="0.25">
      <c r="A970" s="285" t="s">
        <v>5178</v>
      </c>
      <c r="B970" s="19" t="s">
        <v>3600</v>
      </c>
      <c r="C970" s="19" t="s">
        <v>3601</v>
      </c>
      <c r="D970" s="248" t="s">
        <v>2213</v>
      </c>
      <c r="E970" s="7" t="s">
        <v>3602</v>
      </c>
      <c r="F970" s="26">
        <v>7229200</v>
      </c>
      <c r="G970" s="7" t="s">
        <v>3603</v>
      </c>
      <c r="H970" s="249">
        <v>45329</v>
      </c>
      <c r="I970" s="1" t="s">
        <v>3090</v>
      </c>
      <c r="J970" s="27">
        <f>K970/(F970+N970)</f>
        <v>1</v>
      </c>
      <c r="K970" s="23">
        <v>18073000</v>
      </c>
      <c r="L970" s="23">
        <f>F970+N970-K970</f>
        <v>0</v>
      </c>
      <c r="M970" s="4">
        <v>1</v>
      </c>
      <c r="N970" s="23">
        <v>10843800</v>
      </c>
      <c r="O970" s="7" t="s">
        <v>3157</v>
      </c>
    </row>
    <row r="971" spans="1:15" ht="13.2" customHeight="1" x14ac:dyDescent="0.25">
      <c r="A971" s="285" t="s">
        <v>5178</v>
      </c>
      <c r="B971" s="19" t="s">
        <v>3604</v>
      </c>
      <c r="C971" s="19" t="s">
        <v>3605</v>
      </c>
      <c r="D971" s="248" t="s">
        <v>2213</v>
      </c>
      <c r="E971" s="7" t="s">
        <v>3606</v>
      </c>
      <c r="F971" s="26">
        <v>7711000</v>
      </c>
      <c r="G971" s="7" t="s">
        <v>3607</v>
      </c>
      <c r="H971" s="249">
        <v>45330</v>
      </c>
      <c r="I971" s="1" t="s">
        <v>3090</v>
      </c>
      <c r="J971" s="27">
        <f>K971/(F971+N971)</f>
        <v>0.75</v>
      </c>
      <c r="K971" s="23">
        <v>23133000</v>
      </c>
      <c r="L971" s="23">
        <f>F971+N971-K971</f>
        <v>7711000</v>
      </c>
      <c r="M971" s="4">
        <v>2</v>
      </c>
      <c r="N971" s="23">
        <v>23133000</v>
      </c>
      <c r="O971" s="7" t="s">
        <v>3183</v>
      </c>
    </row>
    <row r="972" spans="1:15" ht="13.2" customHeight="1" x14ac:dyDescent="0.25">
      <c r="A972" s="285" t="s">
        <v>5178</v>
      </c>
      <c r="B972" s="19" t="s">
        <v>3608</v>
      </c>
      <c r="C972" s="19" t="s">
        <v>3609</v>
      </c>
      <c r="D972" s="248" t="s">
        <v>2213</v>
      </c>
      <c r="E972" s="7" t="s">
        <v>3610</v>
      </c>
      <c r="F972" s="26">
        <v>7711000</v>
      </c>
      <c r="G972" s="7" t="s">
        <v>3611</v>
      </c>
      <c r="H972" s="249">
        <v>45330</v>
      </c>
      <c r="I972" s="1" t="s">
        <v>3090</v>
      </c>
      <c r="J972" s="27">
        <f>K972/(F972+N972)</f>
        <v>0.75</v>
      </c>
      <c r="K972" s="23">
        <v>23133000</v>
      </c>
      <c r="L972" s="23">
        <f>F972+N972-K972</f>
        <v>7711000</v>
      </c>
      <c r="M972" s="4">
        <v>2</v>
      </c>
      <c r="N972" s="23">
        <v>23133000</v>
      </c>
      <c r="O972" s="7" t="s">
        <v>3157</v>
      </c>
    </row>
    <row r="973" spans="1:15" ht="13.2" customHeight="1" x14ac:dyDescent="0.25">
      <c r="A973" s="285" t="s">
        <v>5178</v>
      </c>
      <c r="B973" s="19" t="s">
        <v>3612</v>
      </c>
      <c r="C973" s="19" t="s">
        <v>3613</v>
      </c>
      <c r="D973" s="248" t="s">
        <v>2213</v>
      </c>
      <c r="E973" s="7" t="s">
        <v>3614</v>
      </c>
      <c r="F973" s="26">
        <v>7711000</v>
      </c>
      <c r="G973" s="7" t="s">
        <v>3615</v>
      </c>
      <c r="H973" s="249">
        <v>45329</v>
      </c>
      <c r="I973" s="1" t="s">
        <v>3090</v>
      </c>
      <c r="J973" s="27">
        <f>K973/(F973+N973)</f>
        <v>1</v>
      </c>
      <c r="K973" s="23">
        <v>19277500</v>
      </c>
      <c r="L973" s="23">
        <f>F973+N973-K973</f>
        <v>0</v>
      </c>
      <c r="M973" s="4">
        <v>1</v>
      </c>
      <c r="N973" s="23">
        <v>11566500</v>
      </c>
      <c r="O973" s="7" t="s">
        <v>3183</v>
      </c>
    </row>
    <row r="974" spans="1:15" ht="13.2" customHeight="1" x14ac:dyDescent="0.25">
      <c r="A974" s="285" t="s">
        <v>5178</v>
      </c>
      <c r="B974" s="19" t="s">
        <v>3616</v>
      </c>
      <c r="C974" s="19" t="s">
        <v>3617</v>
      </c>
      <c r="D974" s="248" t="s">
        <v>2213</v>
      </c>
      <c r="E974" s="7" t="s">
        <v>3618</v>
      </c>
      <c r="F974" s="26">
        <v>7229200</v>
      </c>
      <c r="G974" s="7" t="s">
        <v>3619</v>
      </c>
      <c r="H974" s="249">
        <v>45329</v>
      </c>
      <c r="I974" s="1" t="s">
        <v>3090</v>
      </c>
      <c r="J974" s="27">
        <f>K974/(F974+N974)</f>
        <v>1</v>
      </c>
      <c r="K974" s="23">
        <v>7229200</v>
      </c>
      <c r="L974" s="23">
        <f>F974+N974-K974</f>
        <v>0</v>
      </c>
      <c r="M974" s="4" t="s">
        <v>2448</v>
      </c>
      <c r="N974" s="23">
        <v>0</v>
      </c>
      <c r="O974" s="7" t="s">
        <v>3183</v>
      </c>
    </row>
    <row r="975" spans="1:15" ht="13.2" customHeight="1" x14ac:dyDescent="0.25">
      <c r="A975" s="285" t="s">
        <v>5178</v>
      </c>
      <c r="B975" s="19" t="s">
        <v>3620</v>
      </c>
      <c r="C975" s="19" t="s">
        <v>3621</v>
      </c>
      <c r="D975" s="248" t="s">
        <v>2213</v>
      </c>
      <c r="E975" s="7" t="s">
        <v>3622</v>
      </c>
      <c r="F975" s="26">
        <v>5687000</v>
      </c>
      <c r="G975" s="7" t="s">
        <v>3623</v>
      </c>
      <c r="H975" s="249">
        <v>45336</v>
      </c>
      <c r="I975" s="1" t="s">
        <v>3090</v>
      </c>
      <c r="J975" s="27">
        <f>K975/(F975+N975)</f>
        <v>0.7488789237668162</v>
      </c>
      <c r="K975" s="23">
        <v>17267800</v>
      </c>
      <c r="L975" s="23">
        <f>F975+N975-K975</f>
        <v>5790400</v>
      </c>
      <c r="M975" s="4">
        <v>2</v>
      </c>
      <c r="N975" s="23">
        <v>17371200</v>
      </c>
      <c r="O975" s="7" t="s">
        <v>3157</v>
      </c>
    </row>
    <row r="976" spans="1:15" ht="13.2" customHeight="1" x14ac:dyDescent="0.25">
      <c r="A976" s="285" t="s">
        <v>5178</v>
      </c>
      <c r="B976" s="19" t="s">
        <v>3624</v>
      </c>
      <c r="C976" s="19" t="s">
        <v>3625</v>
      </c>
      <c r="D976" s="248" t="s">
        <v>2213</v>
      </c>
      <c r="E976" s="7" t="s">
        <v>3626</v>
      </c>
      <c r="F976" s="26">
        <v>13450800</v>
      </c>
      <c r="G976" s="7" t="s">
        <v>3627</v>
      </c>
      <c r="H976" s="249">
        <v>45329</v>
      </c>
      <c r="I976" s="1" t="s">
        <v>3090</v>
      </c>
      <c r="J976" s="27">
        <f>K976/(F976+N976)</f>
        <v>1</v>
      </c>
      <c r="K976" s="23">
        <v>13450800</v>
      </c>
      <c r="L976" s="23">
        <f>F976+N976-K976</f>
        <v>0</v>
      </c>
      <c r="M976" s="4" t="s">
        <v>2448</v>
      </c>
      <c r="N976" s="23">
        <v>0</v>
      </c>
      <c r="O976" s="7" t="s">
        <v>3148</v>
      </c>
    </row>
    <row r="977" spans="1:15" ht="13.2" customHeight="1" x14ac:dyDescent="0.25">
      <c r="A977" s="285" t="s">
        <v>5178</v>
      </c>
      <c r="B977" s="19" t="s">
        <v>3628</v>
      </c>
      <c r="C977" s="19" t="s">
        <v>3629</v>
      </c>
      <c r="D977" s="248" t="s">
        <v>2213</v>
      </c>
      <c r="E977" s="7" t="s">
        <v>3630</v>
      </c>
      <c r="F977" s="26">
        <v>7711000</v>
      </c>
      <c r="G977" s="7" t="s">
        <v>3631</v>
      </c>
      <c r="H977" s="249">
        <v>45329</v>
      </c>
      <c r="I977" s="1" t="s">
        <v>3090</v>
      </c>
      <c r="J977" s="27">
        <f>K977/(F977+N977)</f>
        <v>1</v>
      </c>
      <c r="K977" s="23">
        <v>7711000</v>
      </c>
      <c r="L977" s="23">
        <f>F977+N977-K977</f>
        <v>0</v>
      </c>
      <c r="M977" s="4" t="s">
        <v>2448</v>
      </c>
      <c r="N977" s="23">
        <v>0</v>
      </c>
      <c r="O977" s="7" t="s">
        <v>3157</v>
      </c>
    </row>
    <row r="978" spans="1:15" ht="13.2" customHeight="1" x14ac:dyDescent="0.25">
      <c r="A978" s="285" t="s">
        <v>5178</v>
      </c>
      <c r="B978" s="19" t="s">
        <v>3616</v>
      </c>
      <c r="C978" s="19" t="s">
        <v>3632</v>
      </c>
      <c r="D978" s="248" t="s">
        <v>2213</v>
      </c>
      <c r="E978" s="7" t="s">
        <v>3633</v>
      </c>
      <c r="F978" s="26">
        <v>7229200</v>
      </c>
      <c r="G978" s="7" t="s">
        <v>3634</v>
      </c>
      <c r="H978" s="249">
        <v>45330</v>
      </c>
      <c r="I978" s="1" t="s">
        <v>3090</v>
      </c>
      <c r="J978" s="27">
        <f>K978/(F978+N978)</f>
        <v>0.75</v>
      </c>
      <c r="K978" s="23">
        <v>21687600</v>
      </c>
      <c r="L978" s="23">
        <f>F978+N978-K978</f>
        <v>7229200</v>
      </c>
      <c r="M978" s="4">
        <v>2</v>
      </c>
      <c r="N978" s="23">
        <v>21687600</v>
      </c>
      <c r="O978" s="7" t="s">
        <v>3157</v>
      </c>
    </row>
    <row r="979" spans="1:15" ht="13.2" customHeight="1" x14ac:dyDescent="0.25">
      <c r="A979" s="285" t="s">
        <v>5178</v>
      </c>
      <c r="B979" s="19" t="s">
        <v>3635</v>
      </c>
      <c r="C979" s="19" t="s">
        <v>3636</v>
      </c>
      <c r="D979" s="248" t="s">
        <v>2213</v>
      </c>
      <c r="E979" s="7" t="s">
        <v>3637</v>
      </c>
      <c r="F979" s="26">
        <v>8932000</v>
      </c>
      <c r="G979" s="7" t="s">
        <v>3638</v>
      </c>
      <c r="H979" s="249">
        <v>45329</v>
      </c>
      <c r="I979" s="1" t="s">
        <v>3090</v>
      </c>
      <c r="J979" s="27">
        <f>K979/(F979+N979)</f>
        <v>1</v>
      </c>
      <c r="K979" s="23">
        <v>8932000</v>
      </c>
      <c r="L979" s="23">
        <f>F979+N979-K979</f>
        <v>0</v>
      </c>
      <c r="M979" s="4" t="s">
        <v>2448</v>
      </c>
      <c r="N979" s="23">
        <v>0</v>
      </c>
      <c r="O979" s="7" t="s">
        <v>3095</v>
      </c>
    </row>
    <row r="980" spans="1:15" ht="13.2" customHeight="1" x14ac:dyDescent="0.25">
      <c r="A980" s="285" t="s">
        <v>5178</v>
      </c>
      <c r="B980" s="19" t="s">
        <v>3548</v>
      </c>
      <c r="C980" s="19" t="s">
        <v>3639</v>
      </c>
      <c r="D980" s="248" t="s">
        <v>2213</v>
      </c>
      <c r="E980" s="7" t="s">
        <v>3640</v>
      </c>
      <c r="F980" s="26">
        <v>10843800</v>
      </c>
      <c r="G980" s="7" t="s">
        <v>3641</v>
      </c>
      <c r="H980" s="249">
        <v>45337</v>
      </c>
      <c r="I980" s="1" t="s">
        <v>3642</v>
      </c>
      <c r="J980" s="27">
        <f>K980/(F980+N980)</f>
        <v>0.66666666666666663</v>
      </c>
      <c r="K980" s="23">
        <v>21687600</v>
      </c>
      <c r="L980" s="23">
        <f>F980+N980-K980</f>
        <v>10843800</v>
      </c>
      <c r="M980" s="4">
        <v>2</v>
      </c>
      <c r="N980" s="23">
        <v>21687600</v>
      </c>
      <c r="O980" s="7" t="s">
        <v>3143</v>
      </c>
    </row>
    <row r="981" spans="1:15" ht="13.2" customHeight="1" x14ac:dyDescent="0.25">
      <c r="A981" s="285" t="s">
        <v>5178</v>
      </c>
      <c r="B981" s="19" t="s">
        <v>3288</v>
      </c>
      <c r="C981" s="19" t="s">
        <v>3643</v>
      </c>
      <c r="D981" s="248" t="s">
        <v>2213</v>
      </c>
      <c r="E981" s="7" t="s">
        <v>3644</v>
      </c>
      <c r="F981" s="26">
        <v>7238000</v>
      </c>
      <c r="G981" s="7" t="s">
        <v>3645</v>
      </c>
      <c r="H981" s="249">
        <v>45337</v>
      </c>
      <c r="I981" s="1" t="s">
        <v>3642</v>
      </c>
      <c r="J981" s="27">
        <f>K981/(F981+N981)</f>
        <v>0.6470588235294118</v>
      </c>
      <c r="K981" s="23">
        <v>15923600</v>
      </c>
      <c r="L981" s="23">
        <f>F981+N981-K981</f>
        <v>8685600</v>
      </c>
      <c r="M981" s="4">
        <v>2</v>
      </c>
      <c r="N981" s="23">
        <v>17371200</v>
      </c>
      <c r="O981" s="7" t="s">
        <v>3646</v>
      </c>
    </row>
    <row r="982" spans="1:15" ht="13.2" customHeight="1" x14ac:dyDescent="0.25">
      <c r="A982" s="285" t="s">
        <v>5178</v>
      </c>
      <c r="B982" s="19" t="s">
        <v>3288</v>
      </c>
      <c r="C982" s="19" t="s">
        <v>3647</v>
      </c>
      <c r="D982" s="248" t="s">
        <v>2213</v>
      </c>
      <c r="E982" s="7" t="s">
        <v>3648</v>
      </c>
      <c r="F982" s="26">
        <v>5686300</v>
      </c>
      <c r="G982" s="7" t="s">
        <v>3649</v>
      </c>
      <c r="H982" s="249">
        <v>45329</v>
      </c>
      <c r="I982" s="1" t="s">
        <v>3090</v>
      </c>
      <c r="J982" s="27">
        <f>K982/(F982+N982)</f>
        <v>0.75</v>
      </c>
      <c r="K982" s="23">
        <v>17058900</v>
      </c>
      <c r="L982" s="23">
        <f>F982+N982-K982</f>
        <v>5686300</v>
      </c>
      <c r="M982" s="4">
        <v>2</v>
      </c>
      <c r="N982" s="23">
        <v>17058900</v>
      </c>
      <c r="O982" s="7" t="s">
        <v>3236</v>
      </c>
    </row>
    <row r="983" spans="1:15" ht="13.2" customHeight="1" x14ac:dyDescent="0.25">
      <c r="A983" s="285" t="s">
        <v>5178</v>
      </c>
      <c r="B983" s="19" t="s">
        <v>3650</v>
      </c>
      <c r="C983" s="19" t="s">
        <v>3651</v>
      </c>
      <c r="D983" s="248" t="s">
        <v>2213</v>
      </c>
      <c r="E983" s="7" t="s">
        <v>3652</v>
      </c>
      <c r="F983" s="26">
        <v>5686300</v>
      </c>
      <c r="G983" s="7" t="s">
        <v>3653</v>
      </c>
      <c r="H983" s="249">
        <v>45329</v>
      </c>
      <c r="I983" s="1" t="s">
        <v>3090</v>
      </c>
      <c r="J983" s="27">
        <f>K983/(F983+N983)</f>
        <v>0.75</v>
      </c>
      <c r="K983" s="23">
        <v>17058900</v>
      </c>
      <c r="L983" s="23">
        <f>F983+N983-K983</f>
        <v>5686300</v>
      </c>
      <c r="M983" s="4">
        <v>2</v>
      </c>
      <c r="N983" s="23">
        <v>17058900</v>
      </c>
      <c r="O983" s="7" t="s">
        <v>3236</v>
      </c>
    </row>
    <row r="984" spans="1:15" ht="13.2" customHeight="1" x14ac:dyDescent="0.25">
      <c r="A984" s="285" t="s">
        <v>5178</v>
      </c>
      <c r="B984" s="19" t="s">
        <v>3288</v>
      </c>
      <c r="C984" s="19" t="s">
        <v>3654</v>
      </c>
      <c r="D984" s="248" t="s">
        <v>2213</v>
      </c>
      <c r="E984" s="7" t="s">
        <v>3655</v>
      </c>
      <c r="F984" s="26">
        <v>5686300</v>
      </c>
      <c r="G984" s="7" t="s">
        <v>3656</v>
      </c>
      <c r="H984" s="249">
        <v>45329</v>
      </c>
      <c r="I984" s="1" t="s">
        <v>3090</v>
      </c>
      <c r="J984" s="27">
        <f>K984/(F984+N984)</f>
        <v>1</v>
      </c>
      <c r="K984" s="23">
        <v>5686300</v>
      </c>
      <c r="L984" s="23">
        <f>F984+N984-K984</f>
        <v>0</v>
      </c>
      <c r="M984" s="4" t="s">
        <v>2448</v>
      </c>
      <c r="N984" s="23">
        <v>0</v>
      </c>
      <c r="O984" s="7" t="s">
        <v>3236</v>
      </c>
    </row>
    <row r="985" spans="1:15" ht="13.2" customHeight="1" x14ac:dyDescent="0.25">
      <c r="A985" s="285" t="s">
        <v>5178</v>
      </c>
      <c r="B985" s="19" t="s">
        <v>3288</v>
      </c>
      <c r="C985" s="19" t="s">
        <v>3657</v>
      </c>
      <c r="D985" s="248" t="s">
        <v>2213</v>
      </c>
      <c r="E985" s="7" t="s">
        <v>3658</v>
      </c>
      <c r="F985" s="26">
        <v>5686300</v>
      </c>
      <c r="G985" s="7" t="s">
        <v>3659</v>
      </c>
      <c r="H985" s="249">
        <v>45329</v>
      </c>
      <c r="I985" s="1" t="s">
        <v>3090</v>
      </c>
      <c r="J985" s="27">
        <f>K985/(F985+N985)</f>
        <v>0.75</v>
      </c>
      <c r="K985" s="23">
        <v>17058900</v>
      </c>
      <c r="L985" s="23">
        <f>F985+N985-K985</f>
        <v>5686300</v>
      </c>
      <c r="M985" s="4">
        <v>2</v>
      </c>
      <c r="N985" s="23">
        <v>17058900</v>
      </c>
      <c r="O985" s="7" t="s">
        <v>3236</v>
      </c>
    </row>
    <row r="986" spans="1:15" ht="13.2" customHeight="1" x14ac:dyDescent="0.25">
      <c r="A986" s="285" t="s">
        <v>5178</v>
      </c>
      <c r="B986" s="19" t="s">
        <v>3288</v>
      </c>
      <c r="C986" s="19" t="s">
        <v>3660</v>
      </c>
      <c r="D986" s="248" t="s">
        <v>2213</v>
      </c>
      <c r="E986" s="7" t="s">
        <v>3661</v>
      </c>
      <c r="F986" s="26">
        <v>5686300</v>
      </c>
      <c r="G986" s="7" t="s">
        <v>3662</v>
      </c>
      <c r="H986" s="249">
        <v>45329</v>
      </c>
      <c r="I986" s="1" t="s">
        <v>3090</v>
      </c>
      <c r="J986" s="27">
        <f>K986/(F986+N986)</f>
        <v>0.75</v>
      </c>
      <c r="K986" s="23">
        <v>17058900</v>
      </c>
      <c r="L986" s="23">
        <f>F986+N986-K986</f>
        <v>5686300</v>
      </c>
      <c r="M986" s="4">
        <v>2</v>
      </c>
      <c r="N986" s="23">
        <v>17058900</v>
      </c>
      <c r="O986" s="7" t="s">
        <v>3663</v>
      </c>
    </row>
    <row r="987" spans="1:15" ht="13.2" customHeight="1" x14ac:dyDescent="0.25">
      <c r="A987" s="285" t="s">
        <v>5178</v>
      </c>
      <c r="B987" s="19" t="s">
        <v>3288</v>
      </c>
      <c r="C987" s="19" t="s">
        <v>3664</v>
      </c>
      <c r="D987" s="248" t="s">
        <v>2213</v>
      </c>
      <c r="E987" s="7" t="s">
        <v>3665</v>
      </c>
      <c r="F987" s="26">
        <v>5790400</v>
      </c>
      <c r="G987" s="7" t="s">
        <v>3666</v>
      </c>
      <c r="H987" s="249">
        <v>45329</v>
      </c>
      <c r="I987" s="1" t="s">
        <v>3090</v>
      </c>
      <c r="J987" s="27">
        <f>K987/(F987+N987)</f>
        <v>0.75</v>
      </c>
      <c r="K987" s="23">
        <v>17371200</v>
      </c>
      <c r="L987" s="23">
        <f>F987+N987-K987</f>
        <v>5790400</v>
      </c>
      <c r="M987" s="4">
        <v>2</v>
      </c>
      <c r="N987" s="23">
        <v>17371200</v>
      </c>
      <c r="O987" s="7" t="s">
        <v>3236</v>
      </c>
    </row>
    <row r="988" spans="1:15" ht="13.2" customHeight="1" x14ac:dyDescent="0.25">
      <c r="A988" s="285" t="s">
        <v>5178</v>
      </c>
      <c r="B988" s="19" t="s">
        <v>3288</v>
      </c>
      <c r="C988" s="19" t="s">
        <v>3667</v>
      </c>
      <c r="D988" s="248" t="s">
        <v>2213</v>
      </c>
      <c r="E988" s="7" t="s">
        <v>3668</v>
      </c>
      <c r="F988" s="26">
        <v>5686300</v>
      </c>
      <c r="G988" s="7" t="s">
        <v>3669</v>
      </c>
      <c r="H988" s="249">
        <v>45329</v>
      </c>
      <c r="I988" s="1" t="s">
        <v>3090</v>
      </c>
      <c r="J988" s="27">
        <f>K988/(F988+N988)</f>
        <v>0.75</v>
      </c>
      <c r="K988" s="23">
        <v>17058900</v>
      </c>
      <c r="L988" s="23">
        <f>F988+N988-K988</f>
        <v>5686300</v>
      </c>
      <c r="M988" s="4">
        <v>2</v>
      </c>
      <c r="N988" s="23">
        <v>17058900</v>
      </c>
      <c r="O988" s="7" t="s">
        <v>3646</v>
      </c>
    </row>
    <row r="989" spans="1:15" ht="13.2" customHeight="1" x14ac:dyDescent="0.25">
      <c r="A989" s="285" t="s">
        <v>5178</v>
      </c>
      <c r="B989" s="19" t="s">
        <v>3251</v>
      </c>
      <c r="C989" s="19" t="s">
        <v>3670</v>
      </c>
      <c r="D989" s="248" t="s">
        <v>2213</v>
      </c>
      <c r="E989" s="7" t="s">
        <v>3671</v>
      </c>
      <c r="F989" s="26">
        <v>9200800</v>
      </c>
      <c r="G989" s="7" t="s">
        <v>3672</v>
      </c>
      <c r="H989" s="249">
        <v>45337</v>
      </c>
      <c r="I989" s="1" t="s">
        <v>3642</v>
      </c>
      <c r="J989" s="27">
        <f>K989/(F989+N989)</f>
        <v>0.6470588235294118</v>
      </c>
      <c r="K989" s="23">
        <v>20241760</v>
      </c>
      <c r="L989" s="23">
        <f>F989+N989-K989</f>
        <v>11040960</v>
      </c>
      <c r="M989" s="4">
        <v>2</v>
      </c>
      <c r="N989" s="23">
        <v>22081920</v>
      </c>
      <c r="O989" s="7" t="s">
        <v>3236</v>
      </c>
    </row>
    <row r="990" spans="1:15" ht="13.2" customHeight="1" x14ac:dyDescent="0.25">
      <c r="A990" s="285" t="s">
        <v>5178</v>
      </c>
      <c r="B990" s="19" t="s">
        <v>3288</v>
      </c>
      <c r="C990" s="19" t="s">
        <v>3673</v>
      </c>
      <c r="D990" s="248" t="s">
        <v>2213</v>
      </c>
      <c r="E990" s="7" t="s">
        <v>3674</v>
      </c>
      <c r="F990" s="26">
        <v>5686300</v>
      </c>
      <c r="G990" s="7" t="s">
        <v>3675</v>
      </c>
      <c r="H990" s="249">
        <v>45329</v>
      </c>
      <c r="I990" s="1" t="s">
        <v>3090</v>
      </c>
      <c r="J990" s="27">
        <f>K990/(F990+N990)</f>
        <v>1</v>
      </c>
      <c r="K990" s="23">
        <v>14215750</v>
      </c>
      <c r="L990" s="23">
        <f>F990+N990-K990</f>
        <v>0</v>
      </c>
      <c r="M990" s="4">
        <v>1</v>
      </c>
      <c r="N990" s="23">
        <v>8529450</v>
      </c>
      <c r="O990" s="7" t="s">
        <v>3646</v>
      </c>
    </row>
    <row r="991" spans="1:15" ht="13.2" customHeight="1" x14ac:dyDescent="0.25">
      <c r="A991" s="285" t="s">
        <v>5178</v>
      </c>
      <c r="B991" s="19" t="s">
        <v>3676</v>
      </c>
      <c r="C991" s="19" t="s">
        <v>3677</v>
      </c>
      <c r="D991" s="248" t="s">
        <v>2213</v>
      </c>
      <c r="E991" s="7" t="s">
        <v>3678</v>
      </c>
      <c r="F991" s="26">
        <v>12342000</v>
      </c>
      <c r="G991" s="7" t="s">
        <v>3679</v>
      </c>
      <c r="H991" s="249">
        <v>45337</v>
      </c>
      <c r="I991" s="1" t="s">
        <v>3642</v>
      </c>
      <c r="J991" s="27">
        <f>K991/(F991+N991)</f>
        <v>0.65685526917797776</v>
      </c>
      <c r="K991" s="23">
        <v>25842000</v>
      </c>
      <c r="L991" s="23">
        <f>F991+N991-K991</f>
        <v>13500000</v>
      </c>
      <c r="M991" s="4">
        <v>2</v>
      </c>
      <c r="N991" s="23">
        <v>27000000</v>
      </c>
      <c r="O991" s="7" t="s">
        <v>3680</v>
      </c>
    </row>
    <row r="992" spans="1:15" ht="13.2" customHeight="1" x14ac:dyDescent="0.25">
      <c r="A992" s="285" t="s">
        <v>5178</v>
      </c>
      <c r="B992" s="19" t="s">
        <v>3681</v>
      </c>
      <c r="C992" s="19" t="s">
        <v>3682</v>
      </c>
      <c r="D992" s="248" t="s">
        <v>2213</v>
      </c>
      <c r="E992" s="7" t="s">
        <v>3683</v>
      </c>
      <c r="F992" s="26">
        <v>10840770</v>
      </c>
      <c r="G992" s="7" t="s">
        <v>3684</v>
      </c>
      <c r="H992" s="249">
        <v>45337</v>
      </c>
      <c r="I992" s="1" t="s">
        <v>3642</v>
      </c>
      <c r="J992" s="27">
        <f>K992/(F992+N992)</f>
        <v>0.6590788229472806</v>
      </c>
      <c r="K992" s="23">
        <v>22457175</v>
      </c>
      <c r="L992" s="23">
        <f>F992+N992-K992</f>
        <v>11616405</v>
      </c>
      <c r="M992" s="4">
        <v>2</v>
      </c>
      <c r="N992" s="23">
        <v>23232810</v>
      </c>
      <c r="O992" s="7" t="s">
        <v>3685</v>
      </c>
    </row>
    <row r="993" spans="1:15" ht="13.2" customHeight="1" x14ac:dyDescent="0.25">
      <c r="A993" s="285" t="s">
        <v>5178</v>
      </c>
      <c r="B993" s="19" t="s">
        <v>3686</v>
      </c>
      <c r="C993" s="19" t="s">
        <v>3687</v>
      </c>
      <c r="D993" s="248" t="s">
        <v>2213</v>
      </c>
      <c r="E993" s="7" t="s">
        <v>3688</v>
      </c>
      <c r="F993" s="26">
        <v>7227178</v>
      </c>
      <c r="G993" s="7" t="s">
        <v>3689</v>
      </c>
      <c r="H993" s="249">
        <v>45329</v>
      </c>
      <c r="I993" s="1" t="s">
        <v>3090</v>
      </c>
      <c r="J993" s="27">
        <f>K993/(F993+N993)</f>
        <v>1</v>
      </c>
      <c r="K993" s="23">
        <v>7227178</v>
      </c>
      <c r="L993" s="23">
        <f>F993+N993-K993</f>
        <v>0</v>
      </c>
      <c r="M993" s="4" t="s">
        <v>2448</v>
      </c>
      <c r="N993" s="23">
        <v>0</v>
      </c>
      <c r="O993" s="7" t="s">
        <v>3690</v>
      </c>
    </row>
    <row r="994" spans="1:15" ht="13.2" customHeight="1" x14ac:dyDescent="0.25">
      <c r="A994" s="285" t="s">
        <v>5178</v>
      </c>
      <c r="B994" s="19" t="s">
        <v>3691</v>
      </c>
      <c r="C994" s="19" t="s">
        <v>3692</v>
      </c>
      <c r="D994" s="248" t="s">
        <v>2213</v>
      </c>
      <c r="E994" s="7" t="s">
        <v>3693</v>
      </c>
      <c r="F994" s="26">
        <v>12342000</v>
      </c>
      <c r="G994" s="7" t="s">
        <v>3694</v>
      </c>
      <c r="H994" s="249">
        <v>45337</v>
      </c>
      <c r="I994" s="1" t="s">
        <v>3642</v>
      </c>
      <c r="J994" s="27">
        <f>K994/(F994+N994)</f>
        <v>0.60728991917035224</v>
      </c>
      <c r="K994" s="23">
        <v>23892000</v>
      </c>
      <c r="L994" s="23">
        <f>F994+N994-K994</f>
        <v>15450000</v>
      </c>
      <c r="M994" s="4">
        <v>2</v>
      </c>
      <c r="N994" s="23">
        <v>27000000</v>
      </c>
      <c r="O994" s="7" t="s">
        <v>3690</v>
      </c>
    </row>
    <row r="995" spans="1:15" ht="13.2" customHeight="1" x14ac:dyDescent="0.25">
      <c r="A995" s="285" t="s">
        <v>5178</v>
      </c>
      <c r="B995" s="19" t="s">
        <v>3695</v>
      </c>
      <c r="C995" s="19" t="s">
        <v>3696</v>
      </c>
      <c r="D995" s="248" t="s">
        <v>2213</v>
      </c>
      <c r="E995" s="7" t="s">
        <v>3697</v>
      </c>
      <c r="F995" s="26">
        <v>8228000</v>
      </c>
      <c r="G995" s="7" t="s">
        <v>3698</v>
      </c>
      <c r="H995" s="249">
        <v>45329</v>
      </c>
      <c r="I995" s="1" t="s">
        <v>3090</v>
      </c>
      <c r="J995" s="27">
        <f>K995/(F995+N995)</f>
        <v>1</v>
      </c>
      <c r="K995" s="23">
        <v>8228000</v>
      </c>
      <c r="L995" s="23">
        <f>F995+N995-K995</f>
        <v>0</v>
      </c>
      <c r="M995" s="4" t="s">
        <v>2448</v>
      </c>
      <c r="N995" s="23">
        <v>0</v>
      </c>
      <c r="O995" s="7" t="s">
        <v>3690</v>
      </c>
    </row>
    <row r="996" spans="1:15" ht="13.2" customHeight="1" x14ac:dyDescent="0.25">
      <c r="A996" s="285" t="s">
        <v>5178</v>
      </c>
      <c r="B996" s="19" t="s">
        <v>3699</v>
      </c>
      <c r="C996" s="19" t="s">
        <v>3700</v>
      </c>
      <c r="D996" s="248" t="s">
        <v>2213</v>
      </c>
      <c r="E996" s="7" t="s">
        <v>3701</v>
      </c>
      <c r="F996" s="26">
        <v>9363200</v>
      </c>
      <c r="G996" s="7" t="s">
        <v>3702</v>
      </c>
      <c r="H996" s="249">
        <v>45329</v>
      </c>
      <c r="I996" s="1" t="s">
        <v>3090</v>
      </c>
      <c r="J996" s="27">
        <f>K996/(F996+N996)</f>
        <v>1</v>
      </c>
      <c r="K996" s="23">
        <v>9363200</v>
      </c>
      <c r="L996" s="23">
        <f>F996+N996-K996</f>
        <v>0</v>
      </c>
      <c r="M996" s="4" t="s">
        <v>2448</v>
      </c>
      <c r="N996" s="23">
        <v>0</v>
      </c>
      <c r="O996" s="7" t="s">
        <v>3703</v>
      </c>
    </row>
    <row r="997" spans="1:15" ht="13.2" customHeight="1" x14ac:dyDescent="0.25">
      <c r="A997" s="285" t="s">
        <v>5178</v>
      </c>
      <c r="B997" s="19" t="s">
        <v>3704</v>
      </c>
      <c r="C997" s="19" t="s">
        <v>3705</v>
      </c>
      <c r="D997" s="248" t="s">
        <v>2213</v>
      </c>
      <c r="E997" s="7" t="s">
        <v>3706</v>
      </c>
      <c r="F997" s="26">
        <v>5687000</v>
      </c>
      <c r="G997" s="7" t="s">
        <v>3707</v>
      </c>
      <c r="H997" s="249">
        <v>45329</v>
      </c>
      <c r="I997" s="1" t="s">
        <v>3090</v>
      </c>
      <c r="J997" s="27">
        <f>K997/(F997+N997)</f>
        <v>1</v>
      </c>
      <c r="K997" s="23">
        <v>5687000</v>
      </c>
      <c r="L997" s="23">
        <f>F997+N997-K997</f>
        <v>0</v>
      </c>
      <c r="M997" s="4" t="s">
        <v>2448</v>
      </c>
      <c r="N997" s="23">
        <v>0</v>
      </c>
      <c r="O997" s="7" t="s">
        <v>3126</v>
      </c>
    </row>
    <row r="998" spans="1:15" ht="13.2" customHeight="1" x14ac:dyDescent="0.25">
      <c r="A998" s="285" t="s">
        <v>5178</v>
      </c>
      <c r="B998" s="19" t="s">
        <v>3708</v>
      </c>
      <c r="C998" s="19" t="s">
        <v>3709</v>
      </c>
      <c r="D998" s="248" t="s">
        <v>2213</v>
      </c>
      <c r="E998" s="7" t="s">
        <v>3710</v>
      </c>
      <c r="F998" s="26">
        <v>11000000</v>
      </c>
      <c r="G998" s="7" t="s">
        <v>3711</v>
      </c>
      <c r="H998" s="249">
        <v>45329</v>
      </c>
      <c r="I998" s="1" t="s">
        <v>3090</v>
      </c>
      <c r="J998" s="27">
        <f>K998/(F998+N998)</f>
        <v>1</v>
      </c>
      <c r="K998" s="23">
        <v>11000000</v>
      </c>
      <c r="L998" s="23">
        <f>F998+N998-K998</f>
        <v>0</v>
      </c>
      <c r="M998" s="4" t="s">
        <v>2448</v>
      </c>
      <c r="N998" s="23">
        <v>0</v>
      </c>
      <c r="O998" s="7" t="s">
        <v>3356</v>
      </c>
    </row>
    <row r="999" spans="1:15" ht="13.2" customHeight="1" x14ac:dyDescent="0.25">
      <c r="A999" s="285" t="s">
        <v>5178</v>
      </c>
      <c r="B999" s="19" t="s">
        <v>3712</v>
      </c>
      <c r="C999" s="19" t="s">
        <v>3713</v>
      </c>
      <c r="D999" s="248" t="s">
        <v>2213</v>
      </c>
      <c r="E999" s="7" t="s">
        <v>3714</v>
      </c>
      <c r="F999" s="26">
        <v>13359450</v>
      </c>
      <c r="G999" s="7" t="s">
        <v>3715</v>
      </c>
      <c r="H999" s="249">
        <v>45329</v>
      </c>
      <c r="I999" s="1" t="s">
        <v>3090</v>
      </c>
      <c r="J999" s="27">
        <f>K999/(F999+N999)</f>
        <v>1</v>
      </c>
      <c r="K999" s="23">
        <v>13359450</v>
      </c>
      <c r="L999" s="23">
        <f>F999+N999-K999</f>
        <v>0</v>
      </c>
      <c r="M999" s="4" t="s">
        <v>2448</v>
      </c>
      <c r="N999" s="23">
        <v>0</v>
      </c>
      <c r="O999" s="7" t="s">
        <v>3366</v>
      </c>
    </row>
    <row r="1000" spans="1:15" ht="13.2" customHeight="1" x14ac:dyDescent="0.25">
      <c r="A1000" s="285" t="s">
        <v>5178</v>
      </c>
      <c r="B1000" s="19" t="s">
        <v>3716</v>
      </c>
      <c r="C1000" s="19" t="s">
        <v>3717</v>
      </c>
      <c r="D1000" s="248" t="s">
        <v>2213</v>
      </c>
      <c r="E1000" s="7" t="s">
        <v>3718</v>
      </c>
      <c r="F1000" s="26">
        <v>11616000</v>
      </c>
      <c r="G1000" s="7" t="s">
        <v>3719</v>
      </c>
      <c r="H1000" s="249">
        <v>45330</v>
      </c>
      <c r="I1000" s="1" t="s">
        <v>3090</v>
      </c>
      <c r="J1000" s="27">
        <f>K1000/(F1000+N1000)</f>
        <v>1</v>
      </c>
      <c r="K1000" s="23">
        <v>11616000</v>
      </c>
      <c r="L1000" s="23">
        <f>F1000+N1000-K1000</f>
        <v>0</v>
      </c>
      <c r="M1000" s="4" t="s">
        <v>2448</v>
      </c>
      <c r="N1000" s="23">
        <v>0</v>
      </c>
      <c r="O1000" s="7" t="s">
        <v>3366</v>
      </c>
    </row>
    <row r="1001" spans="1:15" ht="13.2" customHeight="1" x14ac:dyDescent="0.25">
      <c r="A1001" s="285" t="s">
        <v>5178</v>
      </c>
      <c r="B1001" s="19" t="s">
        <v>3720</v>
      </c>
      <c r="C1001" s="19" t="s">
        <v>3721</v>
      </c>
      <c r="D1001" s="248" t="s">
        <v>2213</v>
      </c>
      <c r="E1001" s="7" t="s">
        <v>3722</v>
      </c>
      <c r="F1001" s="26">
        <v>7746050</v>
      </c>
      <c r="G1001" s="7" t="s">
        <v>3723</v>
      </c>
      <c r="H1001" s="249">
        <v>45330</v>
      </c>
      <c r="I1001" s="1" t="s">
        <v>3090</v>
      </c>
      <c r="J1001" s="27">
        <f>K1001/(F1001+N1001)</f>
        <v>0.75</v>
      </c>
      <c r="K1001" s="23">
        <v>23238150</v>
      </c>
      <c r="L1001" s="23">
        <f>F1001+N1001-K1001</f>
        <v>7746050</v>
      </c>
      <c r="M1001" s="4">
        <v>2</v>
      </c>
      <c r="N1001" s="23">
        <v>23238150</v>
      </c>
      <c r="O1001" s="7" t="s">
        <v>3366</v>
      </c>
    </row>
    <row r="1002" spans="1:15" ht="13.2" customHeight="1" x14ac:dyDescent="0.25">
      <c r="A1002" s="285" t="s">
        <v>5178</v>
      </c>
      <c r="B1002" s="19" t="s">
        <v>3724</v>
      </c>
      <c r="C1002" s="19" t="s">
        <v>3725</v>
      </c>
      <c r="D1002" s="248" t="s">
        <v>2213</v>
      </c>
      <c r="E1002" s="7" t="s">
        <v>3726</v>
      </c>
      <c r="F1002" s="26">
        <v>18694500</v>
      </c>
      <c r="G1002" s="7" t="s">
        <v>3727</v>
      </c>
      <c r="H1002" s="249">
        <v>45329</v>
      </c>
      <c r="I1002" s="1" t="s">
        <v>3090</v>
      </c>
      <c r="J1002" s="27">
        <f>K1002/(F1002+N1002)</f>
        <v>0.75</v>
      </c>
      <c r="K1002" s="23">
        <v>56083500</v>
      </c>
      <c r="L1002" s="23">
        <f>F1002+N1002-K1002</f>
        <v>18694500</v>
      </c>
      <c r="M1002" s="4">
        <v>2</v>
      </c>
      <c r="N1002" s="23">
        <v>56083500</v>
      </c>
      <c r="O1002" s="7" t="s">
        <v>3405</v>
      </c>
    </row>
    <row r="1003" spans="1:15" ht="13.2" customHeight="1" x14ac:dyDescent="0.25">
      <c r="A1003" s="285" t="s">
        <v>5178</v>
      </c>
      <c r="B1003" s="19" t="s">
        <v>3724</v>
      </c>
      <c r="C1003" s="19" t="s">
        <v>3728</v>
      </c>
      <c r="D1003" s="248" t="s">
        <v>2213</v>
      </c>
      <c r="E1003" s="7" t="s">
        <v>3729</v>
      </c>
      <c r="F1003" s="26">
        <v>18694500</v>
      </c>
      <c r="G1003" s="7" t="s">
        <v>3730</v>
      </c>
      <c r="H1003" s="249">
        <v>45329</v>
      </c>
      <c r="I1003" s="1" t="s">
        <v>3090</v>
      </c>
      <c r="J1003" s="27">
        <f>K1003/(F1003+N1003)</f>
        <v>0.84033592767926391</v>
      </c>
      <c r="K1003" s="23">
        <v>15709660</v>
      </c>
      <c r="L1003" s="23">
        <f>F1003+N1003-K1003</f>
        <v>2984840</v>
      </c>
      <c r="M1003" s="4" t="s">
        <v>2448</v>
      </c>
      <c r="N1003" s="23">
        <v>0</v>
      </c>
      <c r="O1003" s="7" t="s">
        <v>3405</v>
      </c>
    </row>
    <row r="1004" spans="1:15" ht="13.2" customHeight="1" x14ac:dyDescent="0.25">
      <c r="A1004" s="285" t="s">
        <v>5178</v>
      </c>
      <c r="B1004" s="19" t="s">
        <v>3731</v>
      </c>
      <c r="C1004" s="19" t="s">
        <v>3732</v>
      </c>
      <c r="D1004" s="248" t="s">
        <v>2213</v>
      </c>
      <c r="E1004" s="7" t="s">
        <v>3733</v>
      </c>
      <c r="F1004" s="26">
        <v>5687000</v>
      </c>
      <c r="G1004" s="7" t="s">
        <v>3734</v>
      </c>
      <c r="H1004" s="249">
        <v>45329</v>
      </c>
      <c r="I1004" s="1" t="s">
        <v>3090</v>
      </c>
      <c r="J1004" s="27">
        <f>K1004/(F1004+N1004)</f>
        <v>0.75</v>
      </c>
      <c r="K1004" s="23">
        <v>17061000</v>
      </c>
      <c r="L1004" s="23">
        <f>F1004+N1004-K1004</f>
        <v>5687000</v>
      </c>
      <c r="M1004" s="4">
        <v>2</v>
      </c>
      <c r="N1004" s="23">
        <v>17061000</v>
      </c>
      <c r="O1004" s="7" t="s">
        <v>3735</v>
      </c>
    </row>
    <row r="1005" spans="1:15" ht="13.2" customHeight="1" x14ac:dyDescent="0.25">
      <c r="A1005" s="285" t="s">
        <v>5178</v>
      </c>
      <c r="B1005" s="19" t="s">
        <v>3736</v>
      </c>
      <c r="C1005" s="19" t="s">
        <v>3737</v>
      </c>
      <c r="D1005" s="248" t="s">
        <v>2213</v>
      </c>
      <c r="E1005" s="7" t="s">
        <v>3738</v>
      </c>
      <c r="F1005" s="26">
        <v>7711000</v>
      </c>
      <c r="G1005" s="7" t="s">
        <v>3739</v>
      </c>
      <c r="H1005" s="249">
        <v>45329</v>
      </c>
      <c r="I1005" s="1" t="s">
        <v>3090</v>
      </c>
      <c r="J1005" s="27">
        <f>K1005/(F1005+N1005)</f>
        <v>0.7488789237668162</v>
      </c>
      <c r="K1005" s="23">
        <v>23413400</v>
      </c>
      <c r="L1005" s="23">
        <f>F1005+N1005-K1005</f>
        <v>7851200</v>
      </c>
      <c r="M1005" s="4">
        <v>2</v>
      </c>
      <c r="N1005" s="23">
        <v>23553600</v>
      </c>
      <c r="O1005" s="7" t="s">
        <v>3405</v>
      </c>
    </row>
    <row r="1006" spans="1:15" ht="13.2" customHeight="1" x14ac:dyDescent="0.25">
      <c r="A1006" s="285" t="s">
        <v>5178</v>
      </c>
      <c r="B1006" s="19" t="s">
        <v>3740</v>
      </c>
      <c r="C1006" s="19" t="s">
        <v>3741</v>
      </c>
      <c r="D1006" s="248" t="s">
        <v>2213</v>
      </c>
      <c r="E1006" s="7" t="s">
        <v>3742</v>
      </c>
      <c r="F1006" s="26">
        <v>9825200</v>
      </c>
      <c r="G1006" s="7" t="s">
        <v>3743</v>
      </c>
      <c r="H1006" s="249">
        <v>45329</v>
      </c>
      <c r="I1006" s="1" t="s">
        <v>3090</v>
      </c>
      <c r="J1006" s="27">
        <f>K1006/(F1006+N1006)</f>
        <v>0.5</v>
      </c>
      <c r="K1006" s="23">
        <v>4912600</v>
      </c>
      <c r="L1006" s="23">
        <f>F1006+N1006-K1006</f>
        <v>4912600</v>
      </c>
      <c r="M1006" s="4" t="s">
        <v>2448</v>
      </c>
      <c r="N1006" s="23"/>
      <c r="O1006" s="7" t="s">
        <v>3744</v>
      </c>
    </row>
    <row r="1007" spans="1:15" ht="13.2" customHeight="1" x14ac:dyDescent="0.25">
      <c r="A1007" s="285" t="s">
        <v>5178</v>
      </c>
      <c r="B1007" s="19" t="s">
        <v>3724</v>
      </c>
      <c r="C1007" s="19" t="s">
        <v>3745</v>
      </c>
      <c r="D1007" s="248" t="s">
        <v>2213</v>
      </c>
      <c r="E1007" s="7" t="s">
        <v>3746</v>
      </c>
      <c r="F1007" s="26">
        <v>18694500</v>
      </c>
      <c r="G1007" s="7" t="s">
        <v>3747</v>
      </c>
      <c r="H1007" s="249">
        <v>45329</v>
      </c>
      <c r="I1007" s="1" t="s">
        <v>3090</v>
      </c>
      <c r="J1007" s="27">
        <f>K1007/(F1007+N1007)</f>
        <v>1</v>
      </c>
      <c r="K1007" s="23">
        <v>18694500</v>
      </c>
      <c r="L1007" s="23">
        <f>F1007+N1007-K1007</f>
        <v>0</v>
      </c>
      <c r="M1007" s="4" t="s">
        <v>2448</v>
      </c>
      <c r="N1007" s="23">
        <v>0</v>
      </c>
      <c r="O1007" s="7" t="s">
        <v>3405</v>
      </c>
    </row>
    <row r="1008" spans="1:15" ht="13.2" customHeight="1" x14ac:dyDescent="0.25">
      <c r="A1008" s="285" t="s">
        <v>5178</v>
      </c>
      <c r="B1008" s="19" t="s">
        <v>3748</v>
      </c>
      <c r="C1008" s="19" t="s">
        <v>3749</v>
      </c>
      <c r="D1008" s="248" t="s">
        <v>2213</v>
      </c>
      <c r="E1008" s="7" t="s">
        <v>3750</v>
      </c>
      <c r="F1008" s="26">
        <v>8206000</v>
      </c>
      <c r="G1008" s="7" t="s">
        <v>3751</v>
      </c>
      <c r="H1008" s="249">
        <v>45329</v>
      </c>
      <c r="I1008" s="1" t="s">
        <v>3090</v>
      </c>
      <c r="J1008" s="27">
        <f>K1008/(F1008+N1008)</f>
        <v>1</v>
      </c>
      <c r="K1008" s="23">
        <v>8206000</v>
      </c>
      <c r="L1008" s="23">
        <f>F1008+N1008-K1008</f>
        <v>0</v>
      </c>
      <c r="M1008" s="4" t="s">
        <v>2448</v>
      </c>
      <c r="N1008" s="23">
        <v>0</v>
      </c>
      <c r="O1008" s="7" t="s">
        <v>3752</v>
      </c>
    </row>
    <row r="1009" spans="1:15" ht="13.2" customHeight="1" x14ac:dyDescent="0.25">
      <c r="A1009" s="285" t="s">
        <v>5178</v>
      </c>
      <c r="B1009" s="19" t="s">
        <v>3753</v>
      </c>
      <c r="C1009" s="19" t="s">
        <v>3754</v>
      </c>
      <c r="D1009" s="248" t="s">
        <v>2213</v>
      </c>
      <c r="E1009" s="7" t="s">
        <v>3755</v>
      </c>
      <c r="F1009" s="26">
        <v>7851200</v>
      </c>
      <c r="G1009" s="7" t="s">
        <v>3756</v>
      </c>
      <c r="H1009" s="249">
        <v>45329</v>
      </c>
      <c r="I1009" s="1" t="s">
        <v>3090</v>
      </c>
      <c r="J1009" s="27">
        <f>K1009/(F1009+N1009)</f>
        <v>0.75</v>
      </c>
      <c r="K1009" s="23">
        <v>23553600</v>
      </c>
      <c r="L1009" s="23">
        <f>F1009+N1009-K1009</f>
        <v>7851200</v>
      </c>
      <c r="M1009" s="4">
        <v>2</v>
      </c>
      <c r="N1009" s="23">
        <v>23553600</v>
      </c>
      <c r="O1009" s="7" t="s">
        <v>3757</v>
      </c>
    </row>
    <row r="1010" spans="1:15" ht="13.2" customHeight="1" x14ac:dyDescent="0.25">
      <c r="A1010" s="285" t="s">
        <v>5178</v>
      </c>
      <c r="B1010" s="19" t="s">
        <v>3758</v>
      </c>
      <c r="C1010" s="19" t="s">
        <v>3759</v>
      </c>
      <c r="D1010" s="248" t="s">
        <v>2213</v>
      </c>
      <c r="E1010" s="7" t="s">
        <v>3760</v>
      </c>
      <c r="F1010" s="26">
        <v>7711000</v>
      </c>
      <c r="G1010" s="7" t="s">
        <v>3761</v>
      </c>
      <c r="H1010" s="249">
        <v>45329</v>
      </c>
      <c r="I1010" s="1" t="s">
        <v>3090</v>
      </c>
      <c r="J1010" s="27">
        <f>K1010/(F1010+N1010)</f>
        <v>0.7488789237668162</v>
      </c>
      <c r="K1010" s="23">
        <v>23413400</v>
      </c>
      <c r="L1010" s="23">
        <f>F1010+N1010-K1010</f>
        <v>7851200</v>
      </c>
      <c r="M1010" s="4">
        <v>2</v>
      </c>
      <c r="N1010" s="23">
        <v>23553600</v>
      </c>
      <c r="O1010" s="7" t="s">
        <v>3762</v>
      </c>
    </row>
    <row r="1011" spans="1:15" ht="13.2" customHeight="1" x14ac:dyDescent="0.25">
      <c r="A1011" s="285" t="s">
        <v>5178</v>
      </c>
      <c r="B1011" s="19" t="s">
        <v>3763</v>
      </c>
      <c r="C1011" s="19" t="s">
        <v>3764</v>
      </c>
      <c r="D1011" s="248" t="s">
        <v>2213</v>
      </c>
      <c r="E1011" s="7" t="s">
        <v>3765</v>
      </c>
      <c r="F1011" s="26">
        <v>7105808</v>
      </c>
      <c r="G1011" s="7" t="s">
        <v>3766</v>
      </c>
      <c r="H1011" s="249">
        <v>45337</v>
      </c>
      <c r="I1011" s="1" t="s">
        <v>3642</v>
      </c>
      <c r="J1011" s="27">
        <f>K1011/(F1011+N1011)</f>
        <v>0.99999985927005064</v>
      </c>
      <c r="K1011" s="23">
        <v>7105807</v>
      </c>
      <c r="L1011" s="23">
        <f>F1011+N1011-K1011</f>
        <v>1</v>
      </c>
      <c r="M1011" s="4" t="s">
        <v>2448</v>
      </c>
      <c r="N1011" s="23">
        <v>0</v>
      </c>
      <c r="O1011" s="7" t="s">
        <v>3757</v>
      </c>
    </row>
    <row r="1012" spans="1:15" ht="13.2" customHeight="1" x14ac:dyDescent="0.25">
      <c r="A1012" s="285" t="s">
        <v>5178</v>
      </c>
      <c r="B1012" s="19" t="s">
        <v>3767</v>
      </c>
      <c r="C1012" s="19" t="s">
        <v>3768</v>
      </c>
      <c r="D1012" s="248" t="s">
        <v>2213</v>
      </c>
      <c r="E1012" s="7" t="s">
        <v>3769</v>
      </c>
      <c r="F1012" s="26">
        <v>8206000</v>
      </c>
      <c r="G1012" s="7" t="s">
        <v>3770</v>
      </c>
      <c r="H1012" s="249">
        <v>45329</v>
      </c>
      <c r="I1012" s="1" t="s">
        <v>3090</v>
      </c>
      <c r="J1012" s="27">
        <f>K1012/(F1012+N1012)</f>
        <v>1</v>
      </c>
      <c r="K1012" s="23">
        <v>8206000</v>
      </c>
      <c r="L1012" s="23">
        <f>F1012+N1012-K1012</f>
        <v>0</v>
      </c>
      <c r="M1012" s="4" t="s">
        <v>2448</v>
      </c>
      <c r="N1012" s="23">
        <v>0</v>
      </c>
      <c r="O1012" s="7" t="s">
        <v>3771</v>
      </c>
    </row>
    <row r="1013" spans="1:15" ht="13.2" customHeight="1" x14ac:dyDescent="0.25">
      <c r="A1013" s="285" t="s">
        <v>5178</v>
      </c>
      <c r="B1013" s="19" t="s">
        <v>3772</v>
      </c>
      <c r="C1013" s="19" t="s">
        <v>3773</v>
      </c>
      <c r="D1013" s="248" t="s">
        <v>2213</v>
      </c>
      <c r="E1013" s="7" t="s">
        <v>3774</v>
      </c>
      <c r="F1013" s="26">
        <v>12802396</v>
      </c>
      <c r="G1013" s="7" t="s">
        <v>3775</v>
      </c>
      <c r="H1013" s="249">
        <v>45329</v>
      </c>
      <c r="I1013" s="1" t="s">
        <v>3090</v>
      </c>
      <c r="J1013" s="27">
        <f>K1013/(F1013+N1013)</f>
        <v>0.74695039747683356</v>
      </c>
      <c r="K1013" s="23">
        <v>39703996</v>
      </c>
      <c r="L1013" s="23">
        <f>F1013+N1013-K1013</f>
        <v>13450800</v>
      </c>
      <c r="M1013" s="4">
        <v>2</v>
      </c>
      <c r="N1013" s="23">
        <v>40352400</v>
      </c>
      <c r="O1013" s="7" t="s">
        <v>3439</v>
      </c>
    </row>
    <row r="1014" spans="1:15" ht="13.2" customHeight="1" x14ac:dyDescent="0.25">
      <c r="A1014" s="285" t="s">
        <v>5178</v>
      </c>
      <c r="B1014" s="19" t="s">
        <v>3776</v>
      </c>
      <c r="C1014" s="19" t="s">
        <v>3777</v>
      </c>
      <c r="D1014" s="248" t="s">
        <v>2213</v>
      </c>
      <c r="E1014" s="7" t="s">
        <v>3778</v>
      </c>
      <c r="F1014" s="26">
        <v>7709230</v>
      </c>
      <c r="G1014" s="7" t="s">
        <v>3779</v>
      </c>
      <c r="H1014" s="249">
        <v>45329</v>
      </c>
      <c r="I1014" s="1" t="s">
        <v>3090</v>
      </c>
      <c r="J1014" s="27">
        <f>K1014/(F1014+N1014)</f>
        <v>0.74886464213252601</v>
      </c>
      <c r="K1014" s="23">
        <v>23411628</v>
      </c>
      <c r="L1014" s="23">
        <f>F1014+N1014-K1014</f>
        <v>7851202</v>
      </c>
      <c r="M1014" s="4">
        <v>2</v>
      </c>
      <c r="N1014" s="23">
        <v>23553600</v>
      </c>
      <c r="O1014" s="7" t="s">
        <v>3430</v>
      </c>
    </row>
    <row r="1015" spans="1:15" ht="13.2" customHeight="1" x14ac:dyDescent="0.25">
      <c r="A1015" s="285" t="s">
        <v>5178</v>
      </c>
      <c r="B1015" s="19" t="s">
        <v>3772</v>
      </c>
      <c r="C1015" s="19" t="s">
        <v>3780</v>
      </c>
      <c r="D1015" s="248" t="s">
        <v>2213</v>
      </c>
      <c r="E1015" s="7" t="s">
        <v>3781</v>
      </c>
      <c r="F1015" s="26">
        <v>10480352</v>
      </c>
      <c r="G1015" s="7" t="s">
        <v>3782</v>
      </c>
      <c r="H1015" s="249">
        <v>45330</v>
      </c>
      <c r="I1015" s="1" t="s">
        <v>3090</v>
      </c>
      <c r="J1015" s="27">
        <f>K1015/(F1015+N1015)</f>
        <v>0.99999980916671505</v>
      </c>
      <c r="K1015" s="23">
        <v>10480350</v>
      </c>
      <c r="L1015" s="23">
        <f>F1015+N1015-K1015</f>
        <v>2</v>
      </c>
      <c r="M1015" s="4" t="s">
        <v>2448</v>
      </c>
      <c r="N1015" s="23">
        <v>0</v>
      </c>
      <c r="O1015" s="7" t="s">
        <v>3783</v>
      </c>
    </row>
    <row r="1016" spans="1:15" ht="13.2" customHeight="1" x14ac:dyDescent="0.25">
      <c r="A1016" s="285" t="s">
        <v>5178</v>
      </c>
      <c r="B1016" s="19" t="s">
        <v>3784</v>
      </c>
      <c r="C1016" s="19" t="s">
        <v>3785</v>
      </c>
      <c r="D1016" s="248" t="s">
        <v>2213</v>
      </c>
      <c r="E1016" s="7" t="s">
        <v>3786</v>
      </c>
      <c r="F1016" s="26">
        <v>5687000</v>
      </c>
      <c r="G1016" s="7" t="s">
        <v>3787</v>
      </c>
      <c r="H1016" s="249">
        <v>45330</v>
      </c>
      <c r="I1016" s="1" t="s">
        <v>3090</v>
      </c>
      <c r="J1016" s="27">
        <f>K1016/(F1016+N1016)</f>
        <v>0.75</v>
      </c>
      <c r="K1016" s="23">
        <v>17061000</v>
      </c>
      <c r="L1016" s="23">
        <f>F1016+N1016-K1016</f>
        <v>5687000</v>
      </c>
      <c r="M1016" s="4">
        <v>2</v>
      </c>
      <c r="N1016" s="23">
        <v>17061000</v>
      </c>
      <c r="O1016" s="7" t="s">
        <v>3444</v>
      </c>
    </row>
    <row r="1017" spans="1:15" ht="13.2" customHeight="1" x14ac:dyDescent="0.25">
      <c r="A1017" s="285" t="s">
        <v>5178</v>
      </c>
      <c r="B1017" s="19" t="s">
        <v>3788</v>
      </c>
      <c r="C1017" s="19" t="s">
        <v>3789</v>
      </c>
      <c r="D1017" s="248" t="s">
        <v>2213</v>
      </c>
      <c r="E1017" s="7" t="s">
        <v>3790</v>
      </c>
      <c r="F1017" s="26">
        <v>13450800</v>
      </c>
      <c r="G1017" s="7" t="s">
        <v>3791</v>
      </c>
      <c r="H1017" s="249">
        <v>45329</v>
      </c>
      <c r="I1017" s="1" t="s">
        <v>3090</v>
      </c>
      <c r="J1017" s="27">
        <f>K1017/(F1017+N1017)</f>
        <v>0.75</v>
      </c>
      <c r="K1017" s="23">
        <v>40352400</v>
      </c>
      <c r="L1017" s="23">
        <f>F1017+N1017-K1017</f>
        <v>13450800</v>
      </c>
      <c r="M1017" s="4">
        <v>2</v>
      </c>
      <c r="N1017" s="23">
        <v>40352400</v>
      </c>
      <c r="O1017" s="7" t="s">
        <v>3792</v>
      </c>
    </row>
    <row r="1018" spans="1:15" ht="13.2" customHeight="1" x14ac:dyDescent="0.25">
      <c r="A1018" s="285" t="s">
        <v>5178</v>
      </c>
      <c r="B1018" s="19" t="s">
        <v>3793</v>
      </c>
      <c r="C1018" s="19" t="s">
        <v>3794</v>
      </c>
      <c r="D1018" s="248" t="s">
        <v>2213</v>
      </c>
      <c r="E1018" s="7" t="s">
        <v>3795</v>
      </c>
      <c r="F1018" s="26">
        <v>10010000</v>
      </c>
      <c r="G1018" s="7" t="s">
        <v>3796</v>
      </c>
      <c r="H1018" s="249">
        <v>45329</v>
      </c>
      <c r="I1018" s="1" t="s">
        <v>3090</v>
      </c>
      <c r="J1018" s="27">
        <f>K1018/(F1018+N1018)</f>
        <v>0.75</v>
      </c>
      <c r="K1018" s="23">
        <v>30030000</v>
      </c>
      <c r="L1018" s="23">
        <f>F1018+N1018-K1018</f>
        <v>10010000</v>
      </c>
      <c r="M1018" s="4">
        <v>2</v>
      </c>
      <c r="N1018" s="23">
        <v>30030000</v>
      </c>
      <c r="O1018" s="7" t="s">
        <v>3302</v>
      </c>
    </row>
    <row r="1019" spans="1:15" ht="13.2" customHeight="1" x14ac:dyDescent="0.25">
      <c r="A1019" s="285" t="s">
        <v>5178</v>
      </c>
      <c r="B1019" s="19" t="s">
        <v>3458</v>
      </c>
      <c r="C1019" s="19" t="s">
        <v>3797</v>
      </c>
      <c r="D1019" s="248" t="s">
        <v>2213</v>
      </c>
      <c r="E1019" s="7" t="s">
        <v>3798</v>
      </c>
      <c r="F1019" s="26">
        <v>7480000</v>
      </c>
      <c r="G1019" s="7" t="s">
        <v>3799</v>
      </c>
      <c r="H1019" s="249">
        <v>45330</v>
      </c>
      <c r="I1019" s="1" t="s">
        <v>3090</v>
      </c>
      <c r="J1019" s="27">
        <f>K1019/(F1019+N1019)</f>
        <v>0.75</v>
      </c>
      <c r="K1019" s="23">
        <v>22440000</v>
      </c>
      <c r="L1019" s="23">
        <f>F1019+N1019-K1019</f>
        <v>7480000</v>
      </c>
      <c r="M1019" s="4">
        <v>2</v>
      </c>
      <c r="N1019" s="23">
        <v>22440000</v>
      </c>
      <c r="O1019" s="7" t="s">
        <v>3800</v>
      </c>
    </row>
    <row r="1020" spans="1:15" ht="13.2" customHeight="1" x14ac:dyDescent="0.25">
      <c r="A1020" s="285" t="s">
        <v>5178</v>
      </c>
      <c r="B1020" s="19" t="s">
        <v>3801</v>
      </c>
      <c r="C1020" s="19" t="s">
        <v>3802</v>
      </c>
      <c r="D1020" s="248" t="s">
        <v>2213</v>
      </c>
      <c r="E1020" s="7" t="s">
        <v>3803</v>
      </c>
      <c r="F1020" s="26">
        <v>7851200</v>
      </c>
      <c r="G1020" s="7" t="s">
        <v>3804</v>
      </c>
      <c r="H1020" s="249">
        <v>45329</v>
      </c>
      <c r="I1020" s="1" t="s">
        <v>3090</v>
      </c>
      <c r="J1020" s="27">
        <f>K1020/(F1020+N1020)</f>
        <v>0.75</v>
      </c>
      <c r="K1020" s="23">
        <v>23553600</v>
      </c>
      <c r="L1020" s="23">
        <f>F1020+N1020-K1020</f>
        <v>7851200</v>
      </c>
      <c r="M1020" s="4">
        <v>2</v>
      </c>
      <c r="N1020" s="23">
        <v>23553600</v>
      </c>
      <c r="O1020" s="7" t="s">
        <v>3805</v>
      </c>
    </row>
    <row r="1021" spans="1:15" ht="13.2" customHeight="1" x14ac:dyDescent="0.25">
      <c r="A1021" s="285" t="s">
        <v>5178</v>
      </c>
      <c r="B1021" s="19" t="s">
        <v>3806</v>
      </c>
      <c r="C1021" s="19" t="s">
        <v>3807</v>
      </c>
      <c r="D1021" s="248" t="s">
        <v>2213</v>
      </c>
      <c r="E1021" s="7" t="s">
        <v>3808</v>
      </c>
      <c r="F1021" s="26">
        <v>10003840</v>
      </c>
      <c r="G1021" s="7" t="s">
        <v>3809</v>
      </c>
      <c r="H1021" s="249">
        <v>45329</v>
      </c>
      <c r="I1021" s="1" t="s">
        <v>3090</v>
      </c>
      <c r="J1021" s="27">
        <f>K1021/(F1021+N1021)</f>
        <v>1</v>
      </c>
      <c r="K1021" s="23">
        <v>25009600</v>
      </c>
      <c r="L1021" s="23">
        <f>F1021+N1021-K1021</f>
        <v>0</v>
      </c>
      <c r="M1021" s="4">
        <v>1</v>
      </c>
      <c r="N1021" s="23">
        <v>15005760</v>
      </c>
      <c r="O1021" s="7" t="s">
        <v>3810</v>
      </c>
    </row>
    <row r="1022" spans="1:15" ht="13.2" customHeight="1" x14ac:dyDescent="0.25">
      <c r="A1022" s="285" t="s">
        <v>5178</v>
      </c>
      <c r="B1022" s="19" t="s">
        <v>3811</v>
      </c>
      <c r="C1022" s="19" t="s">
        <v>3812</v>
      </c>
      <c r="D1022" s="248" t="s">
        <v>2213</v>
      </c>
      <c r="E1022" s="7" t="s">
        <v>3813</v>
      </c>
      <c r="F1022" s="26">
        <v>10010000</v>
      </c>
      <c r="G1022" s="7" t="s">
        <v>3814</v>
      </c>
      <c r="H1022" s="249">
        <v>45329</v>
      </c>
      <c r="I1022" s="1" t="s">
        <v>3090</v>
      </c>
      <c r="J1022" s="27">
        <f>K1022/(F1022+N1022)</f>
        <v>1</v>
      </c>
      <c r="K1022" s="23">
        <v>10010000</v>
      </c>
      <c r="L1022" s="23">
        <f>F1022+N1022-K1022</f>
        <v>0</v>
      </c>
      <c r="M1022" s="4" t="s">
        <v>2448</v>
      </c>
      <c r="N1022" s="23">
        <v>0</v>
      </c>
      <c r="O1022" s="7" t="s">
        <v>3703</v>
      </c>
    </row>
    <row r="1023" spans="1:15" ht="13.2" customHeight="1" x14ac:dyDescent="0.25">
      <c r="A1023" s="285" t="s">
        <v>5178</v>
      </c>
      <c r="B1023" s="19" t="s">
        <v>3815</v>
      </c>
      <c r="C1023" s="19" t="s">
        <v>3816</v>
      </c>
      <c r="D1023" s="248" t="s">
        <v>2213</v>
      </c>
      <c r="E1023" s="7" t="s">
        <v>3817</v>
      </c>
      <c r="F1023" s="26">
        <v>13450800</v>
      </c>
      <c r="G1023" s="7" t="s">
        <v>3818</v>
      </c>
      <c r="H1023" s="249">
        <v>45329</v>
      </c>
      <c r="I1023" s="1" t="s">
        <v>3090</v>
      </c>
      <c r="J1023" s="27">
        <f>K1023/(F1023+N1023)</f>
        <v>1</v>
      </c>
      <c r="K1023" s="23">
        <v>33627000</v>
      </c>
      <c r="L1023" s="23">
        <f>F1023+N1023-K1023</f>
        <v>0</v>
      </c>
      <c r="M1023" s="4">
        <v>1</v>
      </c>
      <c r="N1023" s="23">
        <v>20176200</v>
      </c>
      <c r="O1023" s="7" t="s">
        <v>3819</v>
      </c>
    </row>
    <row r="1024" spans="1:15" ht="13.2" customHeight="1" x14ac:dyDescent="0.25">
      <c r="A1024" s="285" t="s">
        <v>5178</v>
      </c>
      <c r="B1024" s="19" t="s">
        <v>3820</v>
      </c>
      <c r="C1024" s="19" t="s">
        <v>3821</v>
      </c>
      <c r="D1024" s="248" t="s">
        <v>2213</v>
      </c>
      <c r="E1024" s="7" t="s">
        <v>3822</v>
      </c>
      <c r="F1024" s="26">
        <v>10192000</v>
      </c>
      <c r="G1024" s="7" t="s">
        <v>3823</v>
      </c>
      <c r="H1024" s="249">
        <v>45330</v>
      </c>
      <c r="I1024" s="1" t="s">
        <v>3090</v>
      </c>
      <c r="J1024" s="27">
        <f>K1024/(F1024+N1024)</f>
        <v>1</v>
      </c>
      <c r="K1024" s="23">
        <v>10192000</v>
      </c>
      <c r="L1024" s="23">
        <f>F1024+N1024-K1024</f>
        <v>0</v>
      </c>
      <c r="M1024" s="4" t="s">
        <v>2448</v>
      </c>
      <c r="N1024" s="23">
        <v>0</v>
      </c>
      <c r="O1024" s="7" t="s">
        <v>3819</v>
      </c>
    </row>
    <row r="1025" spans="1:15" ht="13.2" customHeight="1" x14ac:dyDescent="0.25">
      <c r="A1025" s="285" t="s">
        <v>5178</v>
      </c>
      <c r="B1025" s="19" t="s">
        <v>3824</v>
      </c>
      <c r="C1025" s="19" t="s">
        <v>3825</v>
      </c>
      <c r="D1025" s="248" t="s">
        <v>2213</v>
      </c>
      <c r="E1025" s="7" t="s">
        <v>3826</v>
      </c>
      <c r="F1025" s="26">
        <v>10003840</v>
      </c>
      <c r="G1025" s="7" t="s">
        <v>3827</v>
      </c>
      <c r="H1025" s="249">
        <v>45329</v>
      </c>
      <c r="I1025" s="1" t="s">
        <v>3090</v>
      </c>
      <c r="J1025" s="27">
        <f>K1025/(F1025+N1025)</f>
        <v>0.75</v>
      </c>
      <c r="K1025" s="23">
        <v>30011520</v>
      </c>
      <c r="L1025" s="23">
        <f>F1025+N1025-K1025</f>
        <v>10003840</v>
      </c>
      <c r="M1025" s="4">
        <v>2</v>
      </c>
      <c r="N1025" s="23">
        <v>30011520</v>
      </c>
      <c r="O1025" s="7" t="s">
        <v>3569</v>
      </c>
    </row>
    <row r="1026" spans="1:15" ht="13.2" customHeight="1" x14ac:dyDescent="0.25">
      <c r="A1026" s="285" t="s">
        <v>5178</v>
      </c>
      <c r="B1026" s="19" t="s">
        <v>3828</v>
      </c>
      <c r="C1026" s="19" t="s">
        <v>3829</v>
      </c>
      <c r="D1026" s="248" t="s">
        <v>2213</v>
      </c>
      <c r="E1026" s="7" t="s">
        <v>3830</v>
      </c>
      <c r="F1026" s="26">
        <v>10192000</v>
      </c>
      <c r="G1026" s="7" t="s">
        <v>3831</v>
      </c>
      <c r="H1026" s="249">
        <v>45329</v>
      </c>
      <c r="I1026" s="1" t="s">
        <v>3090</v>
      </c>
      <c r="J1026" s="27">
        <f>K1026/(F1026+N1026)</f>
        <v>1</v>
      </c>
      <c r="K1026" s="23">
        <v>10192000</v>
      </c>
      <c r="L1026" s="23">
        <f>F1026+N1026-K1026</f>
        <v>0</v>
      </c>
      <c r="M1026" s="4" t="s">
        <v>2448</v>
      </c>
      <c r="N1026" s="23">
        <v>0</v>
      </c>
      <c r="O1026" s="7" t="s">
        <v>3574</v>
      </c>
    </row>
    <row r="1027" spans="1:15" ht="13.2" customHeight="1" x14ac:dyDescent="0.25">
      <c r="A1027" s="285" t="s">
        <v>5178</v>
      </c>
      <c r="B1027" s="19" t="s">
        <v>3832</v>
      </c>
      <c r="C1027" s="19" t="s">
        <v>3833</v>
      </c>
      <c r="D1027" s="248" t="s">
        <v>2213</v>
      </c>
      <c r="E1027" s="7" t="s">
        <v>3834</v>
      </c>
      <c r="F1027" s="26">
        <v>12100000</v>
      </c>
      <c r="G1027" s="7" t="s">
        <v>3835</v>
      </c>
      <c r="H1027" s="249">
        <v>45329</v>
      </c>
      <c r="I1027" s="1" t="s">
        <v>3090</v>
      </c>
      <c r="J1027" s="27">
        <f>K1027/(F1027+N1027)</f>
        <v>0.75</v>
      </c>
      <c r="K1027" s="23">
        <v>36300000</v>
      </c>
      <c r="L1027" s="23">
        <f>F1027+N1027-K1027</f>
        <v>12100000</v>
      </c>
      <c r="M1027" s="4">
        <v>2</v>
      </c>
      <c r="N1027" s="23">
        <v>36300000</v>
      </c>
      <c r="O1027" s="7" t="s">
        <v>3467</v>
      </c>
    </row>
    <row r="1028" spans="1:15" ht="13.2" customHeight="1" x14ac:dyDescent="0.25">
      <c r="A1028" s="285" t="s">
        <v>5178</v>
      </c>
      <c r="B1028" s="19" t="s">
        <v>3836</v>
      </c>
      <c r="C1028" s="19" t="s">
        <v>3837</v>
      </c>
      <c r="D1028" s="248" t="s">
        <v>2213</v>
      </c>
      <c r="E1028" s="7" t="s">
        <v>3838</v>
      </c>
      <c r="F1028" s="26">
        <v>16361400</v>
      </c>
      <c r="G1028" s="7" t="s">
        <v>3839</v>
      </c>
      <c r="H1028" s="249">
        <v>45330</v>
      </c>
      <c r="I1028" s="1" t="s">
        <v>3090</v>
      </c>
      <c r="J1028" s="27">
        <f>K1028/(F1028+N1028)</f>
        <v>0.84033615705257492</v>
      </c>
      <c r="K1028" s="23">
        <v>13749076</v>
      </c>
      <c r="L1028" s="23">
        <f>F1028+N1028-K1028</f>
        <v>2612324</v>
      </c>
      <c r="M1028" s="4" t="s">
        <v>2448</v>
      </c>
      <c r="N1028" s="23">
        <v>0</v>
      </c>
      <c r="O1028" s="7" t="s">
        <v>3477</v>
      </c>
    </row>
    <row r="1029" spans="1:15" ht="13.2" customHeight="1" x14ac:dyDescent="0.25">
      <c r="A1029" s="285" t="s">
        <v>5178</v>
      </c>
      <c r="B1029" s="19" t="s">
        <v>3836</v>
      </c>
      <c r="C1029" s="19" t="s">
        <v>3840</v>
      </c>
      <c r="D1029" s="248" t="s">
        <v>2213</v>
      </c>
      <c r="E1029" s="7" t="s">
        <v>3841</v>
      </c>
      <c r="F1029" s="26">
        <v>17465800</v>
      </c>
      <c r="G1029" s="7" t="s">
        <v>3842</v>
      </c>
      <c r="H1029" s="249">
        <v>45329</v>
      </c>
      <c r="I1029" s="1" t="s">
        <v>3090</v>
      </c>
      <c r="J1029" s="27">
        <f>K1029/(F1029+N1029)</f>
        <v>0.75</v>
      </c>
      <c r="K1029" s="23">
        <v>52397400</v>
      </c>
      <c r="L1029" s="23">
        <f>F1029+N1029-K1029</f>
        <v>17465800</v>
      </c>
      <c r="M1029" s="4">
        <v>2</v>
      </c>
      <c r="N1029" s="23">
        <v>52397400</v>
      </c>
      <c r="O1029" s="7" t="s">
        <v>3472</v>
      </c>
    </row>
    <row r="1030" spans="1:15" ht="13.2" customHeight="1" x14ac:dyDescent="0.25">
      <c r="A1030" s="285" t="s">
        <v>5178</v>
      </c>
      <c r="B1030" s="19" t="s">
        <v>3843</v>
      </c>
      <c r="C1030" s="19" t="s">
        <v>3844</v>
      </c>
      <c r="D1030" s="248" t="s">
        <v>2213</v>
      </c>
      <c r="E1030" s="7" t="s">
        <v>3845</v>
      </c>
      <c r="F1030" s="26">
        <v>8932000</v>
      </c>
      <c r="G1030" s="7" t="s">
        <v>3846</v>
      </c>
      <c r="H1030" s="249">
        <v>45329</v>
      </c>
      <c r="I1030" s="1" t="s">
        <v>3090</v>
      </c>
      <c r="J1030" s="27">
        <f>K1030/(F1030+N1030)</f>
        <v>0.75</v>
      </c>
      <c r="K1030" s="23">
        <v>26796000</v>
      </c>
      <c r="L1030" s="23">
        <f>F1030+N1030-K1030</f>
        <v>8932000</v>
      </c>
      <c r="M1030" s="4">
        <v>2</v>
      </c>
      <c r="N1030" s="23">
        <v>26796000</v>
      </c>
      <c r="O1030" s="7" t="s">
        <v>3847</v>
      </c>
    </row>
    <row r="1031" spans="1:15" ht="13.2" customHeight="1" x14ac:dyDescent="0.25">
      <c r="A1031" s="285" t="s">
        <v>5178</v>
      </c>
      <c r="B1031" s="19" t="s">
        <v>3848</v>
      </c>
      <c r="C1031" s="19" t="s">
        <v>3849</v>
      </c>
      <c r="D1031" s="248" t="s">
        <v>2213</v>
      </c>
      <c r="E1031" s="7" t="s">
        <v>3850</v>
      </c>
      <c r="F1031" s="26">
        <v>9094400</v>
      </c>
      <c r="G1031" s="7" t="s">
        <v>3851</v>
      </c>
      <c r="H1031" s="249">
        <v>45329</v>
      </c>
      <c r="I1031" s="1" t="s">
        <v>3090</v>
      </c>
      <c r="J1031" s="27">
        <f>K1031/(F1031+N1031)</f>
        <v>0.875</v>
      </c>
      <c r="K1031" s="23">
        <v>31830400</v>
      </c>
      <c r="L1031" s="23">
        <f>F1031+N1031-K1031</f>
        <v>4547200</v>
      </c>
      <c r="M1031" s="4">
        <v>2</v>
      </c>
      <c r="N1031" s="23">
        <v>27283200</v>
      </c>
      <c r="O1031" s="7" t="s">
        <v>3116</v>
      </c>
    </row>
    <row r="1032" spans="1:15" ht="13.2" customHeight="1" x14ac:dyDescent="0.25">
      <c r="A1032" s="285" t="s">
        <v>5178</v>
      </c>
      <c r="B1032" s="19" t="s">
        <v>3852</v>
      </c>
      <c r="C1032" s="19" t="s">
        <v>3853</v>
      </c>
      <c r="D1032" s="248" t="s">
        <v>2213</v>
      </c>
      <c r="E1032" s="7" t="s">
        <v>3854</v>
      </c>
      <c r="F1032" s="26">
        <v>5687000</v>
      </c>
      <c r="G1032" s="7" t="s">
        <v>3855</v>
      </c>
      <c r="H1032" s="249">
        <v>45329</v>
      </c>
      <c r="I1032" s="1" t="s">
        <v>3090</v>
      </c>
      <c r="J1032" s="27">
        <f>K1032/(F1032+N1032)</f>
        <v>0.75</v>
      </c>
      <c r="K1032" s="23">
        <v>17061000</v>
      </c>
      <c r="L1032" s="23">
        <f>F1032+N1032-K1032</f>
        <v>5687000</v>
      </c>
      <c r="M1032" s="4">
        <v>2</v>
      </c>
      <c r="N1032" s="23">
        <v>17061000</v>
      </c>
      <c r="O1032" s="7" t="s">
        <v>3847</v>
      </c>
    </row>
    <row r="1033" spans="1:15" ht="13.2" customHeight="1" x14ac:dyDescent="0.25">
      <c r="A1033" s="285" t="s">
        <v>5178</v>
      </c>
      <c r="B1033" s="19" t="s">
        <v>3856</v>
      </c>
      <c r="C1033" s="19" t="s">
        <v>3857</v>
      </c>
      <c r="D1033" s="248" t="s">
        <v>2213</v>
      </c>
      <c r="E1033" s="7" t="s">
        <v>3858</v>
      </c>
      <c r="F1033" s="26">
        <v>7711000</v>
      </c>
      <c r="G1033" s="7" t="s">
        <v>3859</v>
      </c>
      <c r="H1033" s="249">
        <v>45329</v>
      </c>
      <c r="I1033" s="1" t="s">
        <v>3090</v>
      </c>
      <c r="J1033" s="27">
        <f>K1033/(F1033+N1033)</f>
        <v>0.75</v>
      </c>
      <c r="K1033" s="23">
        <v>23133000</v>
      </c>
      <c r="L1033" s="23">
        <f>F1033+N1033-K1033</f>
        <v>7711000</v>
      </c>
      <c r="M1033" s="4">
        <v>2</v>
      </c>
      <c r="N1033" s="23">
        <v>23133000</v>
      </c>
      <c r="O1033" s="7" t="s">
        <v>3166</v>
      </c>
    </row>
    <row r="1034" spans="1:15" ht="13.2" customHeight="1" x14ac:dyDescent="0.25">
      <c r="A1034" s="285" t="s">
        <v>5178</v>
      </c>
      <c r="B1034" s="19" t="s">
        <v>5189</v>
      </c>
      <c r="C1034" s="19" t="s">
        <v>3860</v>
      </c>
      <c r="D1034" s="248" t="s">
        <v>2213</v>
      </c>
      <c r="E1034" s="7" t="s">
        <v>3861</v>
      </c>
      <c r="F1034" s="26">
        <v>5687000</v>
      </c>
      <c r="G1034" s="7" t="s">
        <v>3862</v>
      </c>
      <c r="H1034" s="249">
        <v>45329</v>
      </c>
      <c r="I1034" s="1" t="s">
        <v>3090</v>
      </c>
      <c r="J1034" s="27">
        <f>K1034/(F1034+N1034)</f>
        <v>0.7488789237668162</v>
      </c>
      <c r="K1034" s="23">
        <v>17267800</v>
      </c>
      <c r="L1034" s="23">
        <f>F1034+N1034-K1034</f>
        <v>5790400</v>
      </c>
      <c r="M1034" s="4">
        <v>2</v>
      </c>
      <c r="N1034" s="23">
        <v>17371200</v>
      </c>
      <c r="O1034" s="7" t="s">
        <v>3183</v>
      </c>
    </row>
    <row r="1035" spans="1:15" ht="13.2" customHeight="1" x14ac:dyDescent="0.25">
      <c r="A1035" s="285" t="s">
        <v>5178</v>
      </c>
      <c r="B1035" s="19" t="s">
        <v>3863</v>
      </c>
      <c r="C1035" s="19" t="s">
        <v>3864</v>
      </c>
      <c r="D1035" s="248" t="s">
        <v>2213</v>
      </c>
      <c r="E1035" s="7" t="s">
        <v>3865</v>
      </c>
      <c r="F1035" s="26">
        <v>5687000</v>
      </c>
      <c r="G1035" s="7" t="s">
        <v>3866</v>
      </c>
      <c r="H1035" s="249">
        <v>45329</v>
      </c>
      <c r="I1035" s="1" t="s">
        <v>3090</v>
      </c>
      <c r="J1035" s="27">
        <f>K1035/(F1035+N1035)</f>
        <v>0.7488789237668162</v>
      </c>
      <c r="K1035" s="23">
        <v>17267800</v>
      </c>
      <c r="L1035" s="23">
        <f>F1035+N1035-K1035</f>
        <v>5790400</v>
      </c>
      <c r="M1035" s="4">
        <v>2</v>
      </c>
      <c r="N1035" s="23">
        <v>17371200</v>
      </c>
      <c r="O1035" s="7" t="s">
        <v>3183</v>
      </c>
    </row>
    <row r="1036" spans="1:15" ht="13.2" customHeight="1" x14ac:dyDescent="0.25">
      <c r="A1036" s="285" t="s">
        <v>5178</v>
      </c>
      <c r="B1036" s="19" t="s">
        <v>5190</v>
      </c>
      <c r="C1036" s="19" t="s">
        <v>3867</v>
      </c>
      <c r="D1036" s="248" t="s">
        <v>2213</v>
      </c>
      <c r="E1036" s="7" t="s">
        <v>3868</v>
      </c>
      <c r="F1036" s="26">
        <v>5687000</v>
      </c>
      <c r="G1036" s="7" t="s">
        <v>3869</v>
      </c>
      <c r="H1036" s="249">
        <v>45330</v>
      </c>
      <c r="I1036" s="1" t="s">
        <v>3090</v>
      </c>
      <c r="J1036" s="27">
        <f>K1036/(F1036+N1036)</f>
        <v>0.7488789237668162</v>
      </c>
      <c r="K1036" s="23">
        <v>17267800</v>
      </c>
      <c r="L1036" s="23">
        <f>F1036+N1036-K1036</f>
        <v>5790400</v>
      </c>
      <c r="M1036" s="4">
        <v>2</v>
      </c>
      <c r="N1036" s="23">
        <v>17371200</v>
      </c>
      <c r="O1036" s="7" t="s">
        <v>3183</v>
      </c>
    </row>
    <row r="1037" spans="1:15" ht="13.2" customHeight="1" x14ac:dyDescent="0.25">
      <c r="A1037" s="285" t="s">
        <v>5178</v>
      </c>
      <c r="B1037" s="19" t="s">
        <v>5190</v>
      </c>
      <c r="C1037" s="19" t="s">
        <v>3870</v>
      </c>
      <c r="D1037" s="248" t="s">
        <v>2213</v>
      </c>
      <c r="E1037" s="7" t="s">
        <v>3871</v>
      </c>
      <c r="F1037" s="26">
        <v>5687000</v>
      </c>
      <c r="G1037" s="7" t="s">
        <v>3872</v>
      </c>
      <c r="H1037" s="249">
        <v>45329</v>
      </c>
      <c r="I1037" s="1" t="s">
        <v>3090</v>
      </c>
      <c r="J1037" s="27">
        <f>K1037/(F1037+N1037)</f>
        <v>1</v>
      </c>
      <c r="K1037" s="23">
        <v>5687000</v>
      </c>
      <c r="L1037" s="23">
        <f>F1037+N1037-K1037</f>
        <v>0</v>
      </c>
      <c r="M1037" s="4" t="s">
        <v>2448</v>
      </c>
      <c r="N1037" s="23">
        <v>0</v>
      </c>
      <c r="O1037" s="7" t="s">
        <v>3157</v>
      </c>
    </row>
    <row r="1038" spans="1:15" ht="13.2" customHeight="1" x14ac:dyDescent="0.25">
      <c r="A1038" s="285" t="s">
        <v>5178</v>
      </c>
      <c r="B1038" s="19" t="s">
        <v>3873</v>
      </c>
      <c r="C1038" s="19" t="s">
        <v>3874</v>
      </c>
      <c r="D1038" s="248" t="s">
        <v>2213</v>
      </c>
      <c r="E1038" s="7" t="s">
        <v>3875</v>
      </c>
      <c r="F1038" s="26">
        <v>5686300</v>
      </c>
      <c r="G1038" s="7" t="s">
        <v>3876</v>
      </c>
      <c r="H1038" s="249">
        <v>45329</v>
      </c>
      <c r="I1038" s="1" t="s">
        <v>3090</v>
      </c>
      <c r="J1038" s="27">
        <f>K1038/(F1038+N1038)</f>
        <v>0.75</v>
      </c>
      <c r="K1038" s="23">
        <v>17058900</v>
      </c>
      <c r="L1038" s="23">
        <f>F1038+N1038-K1038</f>
        <v>5686300</v>
      </c>
      <c r="M1038" s="4">
        <v>2</v>
      </c>
      <c r="N1038" s="23">
        <v>17058900</v>
      </c>
      <c r="O1038" s="7" t="s">
        <v>3877</v>
      </c>
    </row>
    <row r="1039" spans="1:15" ht="13.2" customHeight="1" x14ac:dyDescent="0.25">
      <c r="A1039" s="285" t="s">
        <v>5178</v>
      </c>
      <c r="B1039" s="19" t="s">
        <v>3873</v>
      </c>
      <c r="C1039" s="19" t="s">
        <v>3878</v>
      </c>
      <c r="D1039" s="248" t="s">
        <v>2213</v>
      </c>
      <c r="E1039" s="7" t="s">
        <v>3879</v>
      </c>
      <c r="F1039" s="26">
        <v>5686300</v>
      </c>
      <c r="G1039" s="7" t="s">
        <v>3880</v>
      </c>
      <c r="H1039" s="249">
        <v>45336</v>
      </c>
      <c r="I1039" s="1" t="s">
        <v>3090</v>
      </c>
      <c r="J1039" s="27">
        <f>K1039/(F1039+N1039)</f>
        <v>0.75</v>
      </c>
      <c r="K1039" s="23">
        <v>17058900</v>
      </c>
      <c r="L1039" s="23">
        <f>F1039+N1039-K1039</f>
        <v>5686300</v>
      </c>
      <c r="M1039" s="4">
        <v>2</v>
      </c>
      <c r="N1039" s="23">
        <v>17058900</v>
      </c>
      <c r="O1039" s="7" t="s">
        <v>3877</v>
      </c>
    </row>
    <row r="1040" spans="1:15" ht="13.2" customHeight="1" x14ac:dyDescent="0.25">
      <c r="A1040" s="285" t="s">
        <v>5178</v>
      </c>
      <c r="B1040" s="19" t="s">
        <v>3881</v>
      </c>
      <c r="C1040" s="19" t="s">
        <v>3882</v>
      </c>
      <c r="D1040" s="248" t="s">
        <v>2213</v>
      </c>
      <c r="E1040" s="7" t="s">
        <v>3883</v>
      </c>
      <c r="F1040" s="26">
        <v>8206000.0000000009</v>
      </c>
      <c r="G1040" s="7" t="s">
        <v>3884</v>
      </c>
      <c r="H1040" s="249">
        <v>45329</v>
      </c>
      <c r="I1040" s="1" t="s">
        <v>3090</v>
      </c>
      <c r="J1040" s="27">
        <f>K1040/(F1040+N1040)</f>
        <v>0.7488789237668162</v>
      </c>
      <c r="K1040" s="23">
        <v>24916400</v>
      </c>
      <c r="L1040" s="23">
        <f>F1040+N1040-K1040</f>
        <v>8355200</v>
      </c>
      <c r="M1040" s="4">
        <v>2</v>
      </c>
      <c r="N1040" s="23">
        <v>25065600</v>
      </c>
      <c r="O1040" s="7" t="s">
        <v>3121</v>
      </c>
    </row>
    <row r="1041" spans="1:15" ht="13.2" customHeight="1" x14ac:dyDescent="0.25">
      <c r="A1041" s="285" t="s">
        <v>5178</v>
      </c>
      <c r="B1041" s="19" t="s">
        <v>3885</v>
      </c>
      <c r="C1041" s="19" t="s">
        <v>3886</v>
      </c>
      <c r="D1041" s="248" t="s">
        <v>2213</v>
      </c>
      <c r="E1041" s="7" t="s">
        <v>3887</v>
      </c>
      <c r="F1041" s="26">
        <v>7711000.0000000009</v>
      </c>
      <c r="G1041" s="7" t="s">
        <v>3888</v>
      </c>
      <c r="H1041" s="249">
        <v>45329</v>
      </c>
      <c r="I1041" s="1" t="s">
        <v>3090</v>
      </c>
      <c r="J1041" s="27">
        <f>K1041/(F1041+N1041)</f>
        <v>0.7488789237668162</v>
      </c>
      <c r="K1041" s="23">
        <v>23413400</v>
      </c>
      <c r="L1041" s="23">
        <f>F1041+N1041-K1041</f>
        <v>7851200</v>
      </c>
      <c r="M1041" s="4">
        <v>2</v>
      </c>
      <c r="N1041" s="23">
        <v>23553600</v>
      </c>
      <c r="O1041" s="7" t="s">
        <v>3121</v>
      </c>
    </row>
    <row r="1042" spans="1:15" ht="13.2" customHeight="1" x14ac:dyDescent="0.25">
      <c r="A1042" s="285" t="s">
        <v>5178</v>
      </c>
      <c r="B1042" s="19" t="s">
        <v>3889</v>
      </c>
      <c r="C1042" s="19" t="s">
        <v>3890</v>
      </c>
      <c r="D1042" s="248" t="s">
        <v>2213</v>
      </c>
      <c r="E1042" s="7" t="s">
        <v>3891</v>
      </c>
      <c r="F1042" s="26">
        <v>8932000</v>
      </c>
      <c r="G1042" s="7" t="s">
        <v>3892</v>
      </c>
      <c r="H1042" s="249">
        <v>45329</v>
      </c>
      <c r="I1042" s="1" t="s">
        <v>3090</v>
      </c>
      <c r="J1042" s="27">
        <f>K1042/(F1042+N1042)</f>
        <v>1</v>
      </c>
      <c r="K1042" s="23">
        <v>8932000</v>
      </c>
      <c r="L1042" s="23">
        <f>F1042+N1042-K1042</f>
        <v>0</v>
      </c>
      <c r="M1042" s="4" t="s">
        <v>2448</v>
      </c>
      <c r="N1042" s="23">
        <v>0</v>
      </c>
      <c r="O1042" s="7" t="s">
        <v>3157</v>
      </c>
    </row>
    <row r="1043" spans="1:15" ht="13.2" customHeight="1" x14ac:dyDescent="0.25">
      <c r="A1043" s="285" t="s">
        <v>5178</v>
      </c>
      <c r="B1043" s="19" t="s">
        <v>3893</v>
      </c>
      <c r="C1043" s="19" t="s">
        <v>3894</v>
      </c>
      <c r="D1043" s="248" t="s">
        <v>2213</v>
      </c>
      <c r="E1043" s="7" t="s">
        <v>3895</v>
      </c>
      <c r="F1043" s="26">
        <v>5687000</v>
      </c>
      <c r="G1043" s="7" t="s">
        <v>3896</v>
      </c>
      <c r="H1043" s="249">
        <v>45329</v>
      </c>
      <c r="I1043" s="1" t="s">
        <v>3090</v>
      </c>
      <c r="J1043" s="27">
        <f>K1043/(F1043+N1043)</f>
        <v>0.7488789237668162</v>
      </c>
      <c r="K1043" s="23">
        <v>17267800</v>
      </c>
      <c r="L1043" s="23">
        <f>F1043+N1043-K1043</f>
        <v>5790400</v>
      </c>
      <c r="M1043" s="4">
        <v>2</v>
      </c>
      <c r="N1043" s="23">
        <v>17371200</v>
      </c>
      <c r="O1043" s="7" t="s">
        <v>3690</v>
      </c>
    </row>
    <row r="1044" spans="1:15" ht="13.2" customHeight="1" x14ac:dyDescent="0.25">
      <c r="A1044" s="285" t="s">
        <v>5178</v>
      </c>
      <c r="B1044" s="19" t="s">
        <v>3897</v>
      </c>
      <c r="C1044" s="19" t="s">
        <v>3898</v>
      </c>
      <c r="D1044" s="248" t="s">
        <v>2213</v>
      </c>
      <c r="E1044" s="7" t="s">
        <v>3899</v>
      </c>
      <c r="F1044" s="26">
        <v>11616405</v>
      </c>
      <c r="G1044" s="7" t="s">
        <v>3900</v>
      </c>
      <c r="H1044" s="249">
        <v>45337</v>
      </c>
      <c r="I1044" s="1" t="s">
        <v>3642</v>
      </c>
      <c r="J1044" s="27">
        <f>K1044/(F1044+N1044)</f>
        <v>0.66666666666666663</v>
      </c>
      <c r="K1044" s="23">
        <v>23232810</v>
      </c>
      <c r="L1044" s="23">
        <f>F1044+N1044-K1044</f>
        <v>11616405</v>
      </c>
      <c r="M1044" s="4">
        <v>2</v>
      </c>
      <c r="N1044" s="23">
        <v>23232810</v>
      </c>
      <c r="O1044" s="7" t="s">
        <v>3690</v>
      </c>
    </row>
    <row r="1045" spans="1:15" ht="13.2" customHeight="1" x14ac:dyDescent="0.25">
      <c r="A1045" s="285" t="s">
        <v>5178</v>
      </c>
      <c r="B1045" s="19" t="s">
        <v>3901</v>
      </c>
      <c r="C1045" s="19" t="s">
        <v>3902</v>
      </c>
      <c r="D1045" s="248" t="s">
        <v>2213</v>
      </c>
      <c r="E1045" s="7" t="s">
        <v>3903</v>
      </c>
      <c r="F1045" s="26">
        <v>14520000</v>
      </c>
      <c r="G1045" s="7" t="s">
        <v>3904</v>
      </c>
      <c r="H1045" s="249">
        <v>45337</v>
      </c>
      <c r="I1045" s="1" t="s">
        <v>3642</v>
      </c>
      <c r="J1045" s="27">
        <f>K1045/(F1045+N1045)</f>
        <v>0.66666666666666663</v>
      </c>
      <c r="K1045" s="23">
        <v>29040000</v>
      </c>
      <c r="L1045" s="23">
        <f>F1045+N1045-K1045</f>
        <v>14520000</v>
      </c>
      <c r="M1045" s="4">
        <v>2</v>
      </c>
      <c r="N1045" s="23">
        <v>29040000</v>
      </c>
      <c r="O1045" s="7" t="s">
        <v>3685</v>
      </c>
    </row>
    <row r="1046" spans="1:15" ht="13.2" customHeight="1" x14ac:dyDescent="0.25">
      <c r="A1046" s="285" t="s">
        <v>5178</v>
      </c>
      <c r="B1046" s="19" t="s">
        <v>3905</v>
      </c>
      <c r="C1046" s="19" t="s">
        <v>3906</v>
      </c>
      <c r="D1046" s="248" t="s">
        <v>2213</v>
      </c>
      <c r="E1046" s="7" t="s">
        <v>3907</v>
      </c>
      <c r="F1046" s="26">
        <v>10661200</v>
      </c>
      <c r="G1046" s="7" t="s">
        <v>3908</v>
      </c>
      <c r="H1046" s="249">
        <v>45329</v>
      </c>
      <c r="I1046" s="1" t="s">
        <v>3090</v>
      </c>
      <c r="J1046" s="27">
        <f>K1046/(F1046+N1046)</f>
        <v>0.74919417015782186</v>
      </c>
      <c r="K1046" s="23">
        <v>32261200</v>
      </c>
      <c r="L1046" s="23">
        <f>F1046+N1046-K1046</f>
        <v>10800000</v>
      </c>
      <c r="M1046" s="4">
        <v>2</v>
      </c>
      <c r="N1046" s="23">
        <v>32400000</v>
      </c>
      <c r="O1046" s="7" t="s">
        <v>3320</v>
      </c>
    </row>
    <row r="1047" spans="1:15" ht="13.2" customHeight="1" x14ac:dyDescent="0.25">
      <c r="A1047" s="285" t="s">
        <v>5178</v>
      </c>
      <c r="B1047" s="19" t="s">
        <v>3909</v>
      </c>
      <c r="C1047" s="19" t="s">
        <v>3910</v>
      </c>
      <c r="D1047" s="248" t="s">
        <v>2213</v>
      </c>
      <c r="E1047" s="7" t="s">
        <v>3911</v>
      </c>
      <c r="F1047" s="26">
        <v>8530500</v>
      </c>
      <c r="G1047" s="7" t="s">
        <v>3912</v>
      </c>
      <c r="H1047" s="249">
        <v>45337</v>
      </c>
      <c r="I1047" s="1" t="s">
        <v>3642</v>
      </c>
      <c r="J1047" s="27">
        <f>K1047/(F1047+N1047)</f>
        <v>1</v>
      </c>
      <c r="K1047" s="23">
        <v>17061000</v>
      </c>
      <c r="L1047" s="23">
        <f>F1047+N1047-K1047</f>
        <v>0</v>
      </c>
      <c r="M1047" s="4">
        <v>1</v>
      </c>
      <c r="N1047" s="23">
        <v>8530500</v>
      </c>
      <c r="O1047" s="7" t="s">
        <v>3685</v>
      </c>
    </row>
    <row r="1048" spans="1:15" ht="13.2" customHeight="1" x14ac:dyDescent="0.25">
      <c r="A1048" s="285" t="s">
        <v>5178</v>
      </c>
      <c r="B1048" s="19" t="s">
        <v>3913</v>
      </c>
      <c r="C1048" s="19" t="s">
        <v>3914</v>
      </c>
      <c r="D1048" s="248" t="s">
        <v>2213</v>
      </c>
      <c r="E1048" s="7" t="s">
        <v>3915</v>
      </c>
      <c r="F1048" s="26">
        <v>8206000.0000000009</v>
      </c>
      <c r="G1048" s="7" t="s">
        <v>3916</v>
      </c>
      <c r="H1048" s="249">
        <v>45329</v>
      </c>
      <c r="I1048" s="1" t="s">
        <v>3090</v>
      </c>
      <c r="J1048" s="27">
        <f>K1048/(F1048+N1048)</f>
        <v>0.99999999999999989</v>
      </c>
      <c r="K1048" s="23">
        <v>8206000</v>
      </c>
      <c r="L1048" s="23">
        <f>F1048+N1048-K1048</f>
        <v>0</v>
      </c>
      <c r="M1048" s="4" t="s">
        <v>2448</v>
      </c>
      <c r="N1048" s="23">
        <v>0</v>
      </c>
      <c r="O1048" s="7" t="s">
        <v>3095</v>
      </c>
    </row>
    <row r="1049" spans="1:15" ht="13.2" customHeight="1" x14ac:dyDescent="0.25">
      <c r="A1049" s="285" t="s">
        <v>5178</v>
      </c>
      <c r="B1049" s="19" t="s">
        <v>3917</v>
      </c>
      <c r="C1049" s="19" t="s">
        <v>3918</v>
      </c>
      <c r="D1049" s="248" t="s">
        <v>2213</v>
      </c>
      <c r="E1049" s="7" t="s">
        <v>3919</v>
      </c>
      <c r="F1049" s="26">
        <v>7711000</v>
      </c>
      <c r="G1049" s="7" t="s">
        <v>3920</v>
      </c>
      <c r="H1049" s="249">
        <v>45329</v>
      </c>
      <c r="I1049" s="1" t="s">
        <v>3090</v>
      </c>
      <c r="J1049" s="27">
        <f>K1049/(F1049+N1049)</f>
        <v>0.75</v>
      </c>
      <c r="K1049" s="23">
        <v>23133000</v>
      </c>
      <c r="L1049" s="23">
        <f>F1049+N1049-K1049</f>
        <v>7711000</v>
      </c>
      <c r="M1049" s="4">
        <v>2</v>
      </c>
      <c r="N1049" s="23">
        <v>23133000</v>
      </c>
      <c r="O1049" s="7" t="s">
        <v>3157</v>
      </c>
    </row>
    <row r="1050" spans="1:15" ht="13.2" customHeight="1" x14ac:dyDescent="0.25">
      <c r="A1050" s="285" t="s">
        <v>5178</v>
      </c>
      <c r="B1050" s="19" t="s">
        <v>3921</v>
      </c>
      <c r="C1050" s="19" t="s">
        <v>3922</v>
      </c>
      <c r="D1050" s="248" t="s">
        <v>2213</v>
      </c>
      <c r="E1050" s="7" t="s">
        <v>3923</v>
      </c>
      <c r="F1050" s="26">
        <v>4320800</v>
      </c>
      <c r="G1050" s="7" t="s">
        <v>3924</v>
      </c>
      <c r="H1050" s="249">
        <v>45329</v>
      </c>
      <c r="I1050" s="1" t="s">
        <v>3090</v>
      </c>
      <c r="J1050" s="27">
        <f>K1050/(F1050+N1050)</f>
        <v>1</v>
      </c>
      <c r="K1050" s="23">
        <v>4320800</v>
      </c>
      <c r="L1050" s="23">
        <f>F1050+N1050-K1050</f>
        <v>0</v>
      </c>
      <c r="M1050" s="4" t="s">
        <v>2448</v>
      </c>
      <c r="N1050" s="23">
        <v>0</v>
      </c>
      <c r="O1050" s="7" t="s">
        <v>3183</v>
      </c>
    </row>
    <row r="1051" spans="1:15" ht="13.2" customHeight="1" x14ac:dyDescent="0.25">
      <c r="A1051" s="285" t="s">
        <v>5178</v>
      </c>
      <c r="B1051" s="19" t="s">
        <v>3925</v>
      </c>
      <c r="C1051" s="19" t="s">
        <v>3926</v>
      </c>
      <c r="D1051" s="248" t="s">
        <v>2213</v>
      </c>
      <c r="E1051" s="7" t="s">
        <v>3927</v>
      </c>
      <c r="F1051" s="26">
        <v>7711000</v>
      </c>
      <c r="G1051" s="7" t="s">
        <v>3928</v>
      </c>
      <c r="H1051" s="249">
        <v>45329</v>
      </c>
      <c r="I1051" s="1" t="s">
        <v>3090</v>
      </c>
      <c r="J1051" s="27">
        <f>K1051/(F1051+N1051)</f>
        <v>1</v>
      </c>
      <c r="K1051" s="23">
        <v>7711000</v>
      </c>
      <c r="L1051" s="23">
        <f>F1051+N1051-K1051</f>
        <v>0</v>
      </c>
      <c r="M1051" s="4" t="s">
        <v>2448</v>
      </c>
      <c r="N1051" s="23">
        <v>0</v>
      </c>
      <c r="O1051" s="7" t="s">
        <v>3183</v>
      </c>
    </row>
    <row r="1052" spans="1:15" ht="13.2" customHeight="1" x14ac:dyDescent="0.25">
      <c r="A1052" s="285" t="s">
        <v>5178</v>
      </c>
      <c r="B1052" s="19" t="s">
        <v>3929</v>
      </c>
      <c r="C1052" s="19" t="s">
        <v>3930</v>
      </c>
      <c r="D1052" s="248" t="s">
        <v>2213</v>
      </c>
      <c r="E1052" s="7" t="s">
        <v>3931</v>
      </c>
      <c r="F1052" s="26">
        <v>13450800</v>
      </c>
      <c r="G1052" s="7" t="s">
        <v>3932</v>
      </c>
      <c r="H1052" s="249">
        <v>45329</v>
      </c>
      <c r="I1052" s="1" t="s">
        <v>3090</v>
      </c>
      <c r="J1052" s="27">
        <f>K1052/(F1052+N1052)</f>
        <v>1</v>
      </c>
      <c r="K1052" s="23">
        <v>13450800</v>
      </c>
      <c r="L1052" s="23">
        <f>F1052+N1052-K1052</f>
        <v>0</v>
      </c>
      <c r="M1052" s="4" t="s">
        <v>2448</v>
      </c>
      <c r="N1052" s="23">
        <v>0</v>
      </c>
      <c r="O1052" s="7" t="s">
        <v>3148</v>
      </c>
    </row>
    <row r="1053" spans="1:15" ht="13.2" customHeight="1" x14ac:dyDescent="0.25">
      <c r="A1053" s="285" t="s">
        <v>5178</v>
      </c>
      <c r="B1053" s="19" t="s">
        <v>3933</v>
      </c>
      <c r="C1053" s="19" t="s">
        <v>3934</v>
      </c>
      <c r="D1053" s="248" t="s">
        <v>2213</v>
      </c>
      <c r="E1053" s="7" t="s">
        <v>3935</v>
      </c>
      <c r="F1053" s="26">
        <v>5790400</v>
      </c>
      <c r="G1053" s="7" t="s">
        <v>3936</v>
      </c>
      <c r="H1053" s="249">
        <v>45351</v>
      </c>
      <c r="I1053" s="1" t="s">
        <v>3642</v>
      </c>
      <c r="J1053" s="27">
        <f>K1053/(F1053+N1053)</f>
        <v>1</v>
      </c>
      <c r="K1053" s="23">
        <v>5790400</v>
      </c>
      <c r="L1053" s="23">
        <f>F1053+N1053-K1053</f>
        <v>0</v>
      </c>
      <c r="M1053" s="4" t="s">
        <v>2448</v>
      </c>
      <c r="N1053" s="23">
        <v>0</v>
      </c>
      <c r="O1053" s="7" t="s">
        <v>3214</v>
      </c>
    </row>
    <row r="1054" spans="1:15" ht="13.2" customHeight="1" x14ac:dyDescent="0.25">
      <c r="A1054" s="285" t="s">
        <v>5178</v>
      </c>
      <c r="B1054" s="19" t="s">
        <v>3937</v>
      </c>
      <c r="C1054" s="19" t="s">
        <v>3938</v>
      </c>
      <c r="D1054" s="248" t="s">
        <v>2213</v>
      </c>
      <c r="E1054" s="7" t="s">
        <v>3939</v>
      </c>
      <c r="F1054" s="26">
        <v>5790400</v>
      </c>
      <c r="G1054" s="7" t="s">
        <v>3940</v>
      </c>
      <c r="H1054" s="249">
        <v>45336</v>
      </c>
      <c r="I1054" s="1" t="s">
        <v>3090</v>
      </c>
      <c r="J1054" s="27">
        <f>K1054/(F1054+N1054)</f>
        <v>1</v>
      </c>
      <c r="K1054" s="23">
        <v>5790400</v>
      </c>
      <c r="L1054" s="23">
        <f>F1054+N1054-K1054</f>
        <v>0</v>
      </c>
      <c r="M1054" s="4" t="s">
        <v>2448</v>
      </c>
      <c r="N1054" s="23">
        <v>0</v>
      </c>
      <c r="O1054" s="7" t="s">
        <v>3646</v>
      </c>
    </row>
    <row r="1055" spans="1:15" ht="13.2" customHeight="1" x14ac:dyDescent="0.25">
      <c r="A1055" s="285" t="s">
        <v>5178</v>
      </c>
      <c r="B1055" s="19" t="s">
        <v>3941</v>
      </c>
      <c r="C1055" s="19" t="s">
        <v>3942</v>
      </c>
      <c r="D1055" s="248" t="s">
        <v>2213</v>
      </c>
      <c r="E1055" s="7" t="s">
        <v>3943</v>
      </c>
      <c r="F1055" s="26">
        <v>7360640</v>
      </c>
      <c r="G1055" s="7" t="s">
        <v>3944</v>
      </c>
      <c r="H1055" s="249">
        <v>45336</v>
      </c>
      <c r="I1055" s="1" t="s">
        <v>3090</v>
      </c>
      <c r="J1055" s="27">
        <f>K1055/(F1055+N1055)</f>
        <v>0</v>
      </c>
      <c r="K1055" s="23">
        <v>0</v>
      </c>
      <c r="L1055" s="23">
        <f>F1055+N1055-K1055</f>
        <v>7360640</v>
      </c>
      <c r="M1055" s="4" t="s">
        <v>2448</v>
      </c>
      <c r="N1055" s="23"/>
      <c r="O1055" s="7" t="s">
        <v>3945</v>
      </c>
    </row>
    <row r="1056" spans="1:15" ht="13.2" customHeight="1" x14ac:dyDescent="0.25">
      <c r="A1056" s="285" t="s">
        <v>5178</v>
      </c>
      <c r="B1056" s="19" t="s">
        <v>3946</v>
      </c>
      <c r="C1056" s="19" t="s">
        <v>3947</v>
      </c>
      <c r="D1056" s="248" t="s">
        <v>2213</v>
      </c>
      <c r="E1056" s="7" t="s">
        <v>3948</v>
      </c>
      <c r="F1056" s="26">
        <v>6496000</v>
      </c>
      <c r="G1056" s="7" t="s">
        <v>3949</v>
      </c>
      <c r="H1056" s="249">
        <v>45336</v>
      </c>
      <c r="I1056" s="1" t="s">
        <v>3090</v>
      </c>
      <c r="J1056" s="27">
        <f>K1056/(F1056+N1056)</f>
        <v>1</v>
      </c>
      <c r="K1056" s="23">
        <v>6496000</v>
      </c>
      <c r="L1056" s="23">
        <f>F1056+N1056-K1056</f>
        <v>0</v>
      </c>
      <c r="M1056" s="4" t="s">
        <v>2448</v>
      </c>
      <c r="N1056" s="23">
        <v>0</v>
      </c>
      <c r="O1056" s="7" t="s">
        <v>3366</v>
      </c>
    </row>
    <row r="1057" spans="1:15" ht="13.2" customHeight="1" x14ac:dyDescent="0.25">
      <c r="A1057" s="285" t="s">
        <v>5178</v>
      </c>
      <c r="B1057" s="19" t="s">
        <v>3624</v>
      </c>
      <c r="C1057" s="19" t="s">
        <v>3950</v>
      </c>
      <c r="D1057" s="248" t="s">
        <v>2213</v>
      </c>
      <c r="E1057" s="7" t="s">
        <v>3951</v>
      </c>
      <c r="F1057" s="26">
        <v>13450000</v>
      </c>
      <c r="G1057" s="7" t="s">
        <v>3952</v>
      </c>
      <c r="H1057" s="249">
        <v>45336</v>
      </c>
      <c r="I1057" s="1" t="s">
        <v>3090</v>
      </c>
      <c r="J1057" s="27">
        <f>K1057/(F1057+N1057)</f>
        <v>1</v>
      </c>
      <c r="K1057" s="23">
        <v>13450000</v>
      </c>
      <c r="L1057" s="23">
        <f>F1057+N1057-K1057</f>
        <v>0</v>
      </c>
      <c r="M1057" s="4" t="s">
        <v>2448</v>
      </c>
      <c r="N1057" s="23">
        <v>0</v>
      </c>
      <c r="O1057" s="7" t="s">
        <v>3148</v>
      </c>
    </row>
    <row r="1058" spans="1:15" ht="13.2" customHeight="1" x14ac:dyDescent="0.25">
      <c r="A1058" s="285" t="s">
        <v>5178</v>
      </c>
      <c r="B1058" s="19" t="s">
        <v>3953</v>
      </c>
      <c r="C1058" s="19" t="s">
        <v>3954</v>
      </c>
      <c r="D1058" s="248" t="s">
        <v>2213</v>
      </c>
      <c r="E1058" s="7" t="s">
        <v>3955</v>
      </c>
      <c r="F1058" s="26">
        <v>7360640</v>
      </c>
      <c r="G1058" s="7" t="s">
        <v>3956</v>
      </c>
      <c r="H1058" s="249">
        <v>45351</v>
      </c>
      <c r="I1058" s="1" t="s">
        <v>3642</v>
      </c>
      <c r="J1058" s="27">
        <f>K1058/(F1058+N1058)</f>
        <v>1</v>
      </c>
      <c r="K1058" s="23">
        <v>7360640</v>
      </c>
      <c r="L1058" s="23">
        <f>F1058+N1058-K1058</f>
        <v>0</v>
      </c>
      <c r="M1058" s="4" t="s">
        <v>2448</v>
      </c>
      <c r="N1058" s="23">
        <v>0</v>
      </c>
      <c r="O1058" s="7" t="s">
        <v>3157</v>
      </c>
    </row>
    <row r="1059" spans="1:15" ht="13.2" customHeight="1" x14ac:dyDescent="0.25">
      <c r="A1059" s="285" t="s">
        <v>5178</v>
      </c>
      <c r="B1059" s="19" t="s">
        <v>3957</v>
      </c>
      <c r="C1059" s="19" t="s">
        <v>3958</v>
      </c>
      <c r="D1059" s="248" t="s">
        <v>2213</v>
      </c>
      <c r="E1059" s="7" t="s">
        <v>3959</v>
      </c>
      <c r="F1059" s="26">
        <v>13450800</v>
      </c>
      <c r="G1059" s="7" t="s">
        <v>3960</v>
      </c>
      <c r="H1059" s="249">
        <v>45330</v>
      </c>
      <c r="I1059" s="1" t="s">
        <v>3090</v>
      </c>
      <c r="J1059" s="27">
        <f>K1059/(F1059+N1059)</f>
        <v>1</v>
      </c>
      <c r="K1059" s="23">
        <v>13450800</v>
      </c>
      <c r="L1059" s="23">
        <f>F1059+N1059-K1059</f>
        <v>0</v>
      </c>
      <c r="M1059" s="4" t="s">
        <v>2448</v>
      </c>
      <c r="N1059" s="23">
        <v>0</v>
      </c>
      <c r="O1059" s="7" t="s">
        <v>3157</v>
      </c>
    </row>
    <row r="1060" spans="1:15" ht="13.2" customHeight="1" x14ac:dyDescent="0.25">
      <c r="A1060" s="285" t="s">
        <v>5178</v>
      </c>
      <c r="B1060" s="19" t="s">
        <v>5191</v>
      </c>
      <c r="C1060" s="19" t="s">
        <v>3961</v>
      </c>
      <c r="D1060" s="248" t="s">
        <v>2213</v>
      </c>
      <c r="E1060" s="7" t="s">
        <v>3962</v>
      </c>
      <c r="F1060" s="26">
        <v>5790400</v>
      </c>
      <c r="G1060" s="7" t="s">
        <v>3963</v>
      </c>
      <c r="H1060" s="249">
        <v>45329</v>
      </c>
      <c r="I1060" s="1" t="s">
        <v>3090</v>
      </c>
      <c r="J1060" s="27">
        <f>K1060/(F1060+N1060)</f>
        <v>0.75</v>
      </c>
      <c r="K1060" s="23">
        <v>17371200</v>
      </c>
      <c r="L1060" s="23">
        <f>F1060+N1060-K1060</f>
        <v>5790400</v>
      </c>
      <c r="M1060" s="4">
        <v>2</v>
      </c>
      <c r="N1060" s="23">
        <v>17371200</v>
      </c>
      <c r="O1060" s="7" t="s">
        <v>3183</v>
      </c>
    </row>
    <row r="1061" spans="1:15" ht="13.2" customHeight="1" x14ac:dyDescent="0.25">
      <c r="A1061" s="285" t="s">
        <v>5178</v>
      </c>
      <c r="B1061" s="19" t="s">
        <v>3964</v>
      </c>
      <c r="C1061" s="19" t="s">
        <v>3965</v>
      </c>
      <c r="D1061" s="248" t="s">
        <v>2213</v>
      </c>
      <c r="E1061" s="7" t="s">
        <v>3966</v>
      </c>
      <c r="F1061" s="26">
        <v>5790400</v>
      </c>
      <c r="G1061" s="7" t="s">
        <v>3967</v>
      </c>
      <c r="H1061" s="249">
        <v>45336</v>
      </c>
      <c r="I1061" s="1" t="s">
        <v>3090</v>
      </c>
      <c r="J1061" s="27">
        <f>K1061/(F1061+N1061)</f>
        <v>1</v>
      </c>
      <c r="K1061" s="23">
        <v>5790400</v>
      </c>
      <c r="L1061" s="23">
        <f>F1061+N1061-K1061</f>
        <v>0</v>
      </c>
      <c r="M1061" s="4" t="s">
        <v>2448</v>
      </c>
      <c r="N1061" s="23">
        <v>0</v>
      </c>
      <c r="O1061" s="7" t="s">
        <v>3430</v>
      </c>
    </row>
    <row r="1062" spans="1:15" ht="13.2" customHeight="1" x14ac:dyDescent="0.25">
      <c r="A1062" s="285" t="s">
        <v>5178</v>
      </c>
      <c r="B1062" s="19" t="s">
        <v>3968</v>
      </c>
      <c r="C1062" s="19" t="s">
        <v>3969</v>
      </c>
      <c r="D1062" s="248" t="s">
        <v>2213</v>
      </c>
      <c r="E1062" s="7" t="s">
        <v>3970</v>
      </c>
      <c r="F1062" s="26">
        <v>20176200</v>
      </c>
      <c r="G1062" s="7" t="s">
        <v>3971</v>
      </c>
      <c r="H1062" s="249">
        <v>45337</v>
      </c>
      <c r="I1062" s="1" t="s">
        <v>3642</v>
      </c>
      <c r="J1062" s="27">
        <f>K1062/(F1062+N1062)</f>
        <v>1</v>
      </c>
      <c r="K1062" s="23">
        <v>20176200</v>
      </c>
      <c r="L1062" s="23">
        <f>F1062+N1062-K1062</f>
        <v>0</v>
      </c>
      <c r="M1062" s="4" t="s">
        <v>2448</v>
      </c>
      <c r="N1062" s="23">
        <v>0</v>
      </c>
      <c r="O1062" s="7" t="s">
        <v>3792</v>
      </c>
    </row>
    <row r="1063" spans="1:15" ht="13.2" customHeight="1" x14ac:dyDescent="0.25">
      <c r="A1063" s="285" t="s">
        <v>5178</v>
      </c>
      <c r="B1063" s="19" t="s">
        <v>3972</v>
      </c>
      <c r="C1063" s="19" t="s">
        <v>3973</v>
      </c>
      <c r="D1063" s="248" t="s">
        <v>2213</v>
      </c>
      <c r="E1063" s="7" t="s">
        <v>3974</v>
      </c>
      <c r="F1063" s="26">
        <v>12532800</v>
      </c>
      <c r="G1063" s="7" t="s">
        <v>3975</v>
      </c>
      <c r="H1063" s="249">
        <v>45337</v>
      </c>
      <c r="I1063" s="1" t="s">
        <v>3642</v>
      </c>
      <c r="J1063" s="27">
        <f>K1063/(F1063+N1063)</f>
        <v>1</v>
      </c>
      <c r="K1063" s="23">
        <v>12532800</v>
      </c>
      <c r="L1063" s="23">
        <f>F1063+N1063-K1063</f>
        <v>0</v>
      </c>
      <c r="M1063" s="4" t="s">
        <v>2448</v>
      </c>
      <c r="N1063" s="23">
        <v>0</v>
      </c>
      <c r="O1063" s="7" t="s">
        <v>3315</v>
      </c>
    </row>
    <row r="1064" spans="1:15" ht="13.2" customHeight="1" x14ac:dyDescent="0.25">
      <c r="A1064" s="285" t="s">
        <v>5178</v>
      </c>
      <c r="B1064" s="19" t="s">
        <v>3976</v>
      </c>
      <c r="C1064" s="19" t="s">
        <v>3977</v>
      </c>
      <c r="D1064" s="248" t="s">
        <v>2213</v>
      </c>
      <c r="E1064" s="7" t="s">
        <v>3978</v>
      </c>
      <c r="F1064" s="26">
        <v>7108750</v>
      </c>
      <c r="G1064" s="7" t="s">
        <v>3979</v>
      </c>
      <c r="H1064" s="249">
        <v>45337</v>
      </c>
      <c r="I1064" s="1" t="s">
        <v>3642</v>
      </c>
      <c r="J1064" s="27">
        <f>K1064/(F1064+N1064)</f>
        <v>1</v>
      </c>
      <c r="K1064" s="23">
        <v>7108750</v>
      </c>
      <c r="L1064" s="23">
        <f>F1064+N1064-K1064</f>
        <v>0</v>
      </c>
      <c r="M1064" s="4" t="s">
        <v>2448</v>
      </c>
      <c r="N1064" s="23">
        <v>0</v>
      </c>
      <c r="O1064" s="7" t="s">
        <v>3980</v>
      </c>
    </row>
    <row r="1065" spans="1:15" ht="13.2" customHeight="1" x14ac:dyDescent="0.25">
      <c r="A1065" s="285" t="s">
        <v>5178</v>
      </c>
      <c r="B1065" s="19" t="s">
        <v>5192</v>
      </c>
      <c r="C1065" s="19" t="s">
        <v>3981</v>
      </c>
      <c r="D1065" s="248" t="s">
        <v>2213</v>
      </c>
      <c r="E1065" s="7" t="s">
        <v>3982</v>
      </c>
      <c r="F1065" s="26">
        <v>24542100</v>
      </c>
      <c r="G1065" s="7" t="s">
        <v>3983</v>
      </c>
      <c r="H1065" s="249">
        <v>45383</v>
      </c>
      <c r="I1065" s="1" t="s">
        <v>3984</v>
      </c>
      <c r="J1065" s="27">
        <f>K1065/(F1065+N1065)</f>
        <v>1</v>
      </c>
      <c r="K1065" s="23">
        <v>24542100</v>
      </c>
      <c r="L1065" s="23">
        <f>F1065+N1065-K1065</f>
        <v>0</v>
      </c>
      <c r="M1065" s="4" t="s">
        <v>2448</v>
      </c>
      <c r="N1065" s="23">
        <v>0</v>
      </c>
      <c r="O1065" s="7" t="s">
        <v>3985</v>
      </c>
    </row>
    <row r="1066" spans="1:15" ht="13.2" customHeight="1" x14ac:dyDescent="0.25">
      <c r="A1066" s="285" t="s">
        <v>5178</v>
      </c>
      <c r="B1066" s="19" t="s">
        <v>5193</v>
      </c>
      <c r="C1066" s="19" t="s">
        <v>3986</v>
      </c>
      <c r="D1066" s="248" t="s">
        <v>2213</v>
      </c>
      <c r="E1066" s="7" t="s">
        <v>3987</v>
      </c>
      <c r="F1066" s="26">
        <v>72500000</v>
      </c>
      <c r="G1066" s="7" t="s">
        <v>3988</v>
      </c>
      <c r="H1066" s="249">
        <v>45371</v>
      </c>
      <c r="I1066" s="1" t="s">
        <v>3989</v>
      </c>
      <c r="J1066" s="27">
        <f>K1066/(F1066+N1066)</f>
        <v>0.625</v>
      </c>
      <c r="K1066" s="23">
        <v>72500000</v>
      </c>
      <c r="L1066" s="23">
        <f>F1066+N1066-K1066</f>
        <v>43500000</v>
      </c>
      <c r="M1066" s="4">
        <v>1</v>
      </c>
      <c r="N1066" s="23">
        <v>43500000</v>
      </c>
      <c r="O1066" s="7" t="s">
        <v>3985</v>
      </c>
    </row>
    <row r="1067" spans="1:15" ht="13.2" customHeight="1" x14ac:dyDescent="0.25">
      <c r="A1067" s="285" t="s">
        <v>5178</v>
      </c>
      <c r="B1067" s="19" t="s">
        <v>5194</v>
      </c>
      <c r="C1067" s="19" t="s">
        <v>3990</v>
      </c>
      <c r="D1067" s="248" t="s">
        <v>2213</v>
      </c>
      <c r="E1067" s="7" t="s">
        <v>3991</v>
      </c>
      <c r="F1067" s="26">
        <v>90000000</v>
      </c>
      <c r="G1067" s="7" t="s">
        <v>3992</v>
      </c>
      <c r="H1067" s="249">
        <v>45371</v>
      </c>
      <c r="I1067" s="1" t="s">
        <v>3989</v>
      </c>
      <c r="J1067" s="27">
        <f>K1067/(F1067+N1067)</f>
        <v>1</v>
      </c>
      <c r="K1067" s="23">
        <v>90000000</v>
      </c>
      <c r="L1067" s="23">
        <f>F1067+N1067-K1067</f>
        <v>0</v>
      </c>
      <c r="M1067" s="4" t="s">
        <v>2448</v>
      </c>
      <c r="N1067" s="23">
        <v>0</v>
      </c>
      <c r="O1067" s="7" t="s">
        <v>3985</v>
      </c>
    </row>
    <row r="1068" spans="1:15" ht="13.2" customHeight="1" x14ac:dyDescent="0.25">
      <c r="A1068" s="285" t="s">
        <v>5178</v>
      </c>
      <c r="B1068" s="19" t="s">
        <v>5195</v>
      </c>
      <c r="C1068" s="19" t="s">
        <v>3993</v>
      </c>
      <c r="D1068" s="248" t="s">
        <v>2213</v>
      </c>
      <c r="E1068" s="7" t="s">
        <v>3994</v>
      </c>
      <c r="F1068" s="26">
        <v>75000000</v>
      </c>
      <c r="G1068" s="7" t="s">
        <v>3995</v>
      </c>
      <c r="H1068" s="249">
        <v>45371</v>
      </c>
      <c r="I1068" s="1" t="s">
        <v>3989</v>
      </c>
      <c r="J1068" s="27">
        <f>K1068/(F1068+N1068)</f>
        <v>1</v>
      </c>
      <c r="K1068" s="23">
        <v>75000000</v>
      </c>
      <c r="L1068" s="23">
        <f>F1068+N1068-K1068</f>
        <v>0</v>
      </c>
      <c r="M1068" s="4" t="s">
        <v>2448</v>
      </c>
      <c r="N1068" s="23">
        <v>0</v>
      </c>
      <c r="O1068" s="7" t="s">
        <v>3985</v>
      </c>
    </row>
    <row r="1069" spans="1:15" ht="13.2" customHeight="1" x14ac:dyDescent="0.25">
      <c r="A1069" s="285" t="s">
        <v>5178</v>
      </c>
      <c r="B1069" s="19" t="s">
        <v>5192</v>
      </c>
      <c r="C1069" s="19" t="s">
        <v>3996</v>
      </c>
      <c r="D1069" s="248" t="s">
        <v>2213</v>
      </c>
      <c r="E1069" s="7" t="s">
        <v>3997</v>
      </c>
      <c r="F1069" s="26">
        <v>102861000</v>
      </c>
      <c r="G1069" s="7" t="s">
        <v>3998</v>
      </c>
      <c r="H1069" s="249">
        <v>45383</v>
      </c>
      <c r="I1069" s="1" t="s">
        <v>3999</v>
      </c>
      <c r="J1069" s="27">
        <f>K1069/(F1069+N1069)</f>
        <v>0.3333332750021874</v>
      </c>
      <c r="K1069" s="23">
        <v>34286994</v>
      </c>
      <c r="L1069" s="23">
        <f>F1069+N1069-K1069</f>
        <v>68574006</v>
      </c>
      <c r="M1069" s="4" t="s">
        <v>2448</v>
      </c>
      <c r="N1069" s="23">
        <v>0</v>
      </c>
      <c r="O1069" s="7" t="s">
        <v>3985</v>
      </c>
    </row>
    <row r="1070" spans="1:15" ht="13.2" customHeight="1" x14ac:dyDescent="0.25">
      <c r="A1070" s="285" t="s">
        <v>5178</v>
      </c>
      <c r="B1070" s="19" t="s">
        <v>4000</v>
      </c>
      <c r="C1070" s="19" t="s">
        <v>4001</v>
      </c>
      <c r="D1070" s="248" t="s">
        <v>2213</v>
      </c>
      <c r="E1070" s="7" t="s">
        <v>4002</v>
      </c>
      <c r="F1070" s="26">
        <v>60528600</v>
      </c>
      <c r="G1070" s="7" t="s">
        <v>4003</v>
      </c>
      <c r="H1070" s="249">
        <v>45383</v>
      </c>
      <c r="I1070" s="1" t="s">
        <v>3999</v>
      </c>
      <c r="J1070" s="27">
        <f>K1070/(F1070+N1070)</f>
        <v>0.44444444444444442</v>
      </c>
      <c r="K1070" s="23">
        <v>26901600</v>
      </c>
      <c r="L1070" s="23">
        <f>F1070+N1070-K1070</f>
        <v>33627000</v>
      </c>
      <c r="M1070" s="4" t="s">
        <v>2448</v>
      </c>
      <c r="N1070" s="23">
        <v>0</v>
      </c>
      <c r="O1070" s="7" t="s">
        <v>3334</v>
      </c>
    </row>
    <row r="1071" spans="1:15" ht="13.2" customHeight="1" x14ac:dyDescent="0.25">
      <c r="A1071" s="285" t="s">
        <v>5178</v>
      </c>
      <c r="B1071" s="19" t="s">
        <v>4004</v>
      </c>
      <c r="C1071" s="19" t="s">
        <v>4005</v>
      </c>
      <c r="D1071" s="248" t="s">
        <v>2213</v>
      </c>
      <c r="E1071" s="7" t="s">
        <v>4006</v>
      </c>
      <c r="F1071" s="26">
        <v>34430400</v>
      </c>
      <c r="G1071" s="7" t="s">
        <v>4007</v>
      </c>
      <c r="H1071" s="249">
        <v>45383</v>
      </c>
      <c r="I1071" s="1" t="s">
        <v>3999</v>
      </c>
      <c r="J1071" s="27">
        <f>K1071/(F1071+N1071)</f>
        <v>0.44444444444444442</v>
      </c>
      <c r="K1071" s="23">
        <v>15302400</v>
      </c>
      <c r="L1071" s="23">
        <f>F1071+N1071-K1071</f>
        <v>19128000</v>
      </c>
      <c r="M1071" s="4" t="s">
        <v>2448</v>
      </c>
      <c r="N1071" s="23">
        <v>0</v>
      </c>
      <c r="O1071" s="7" t="s">
        <v>3467</v>
      </c>
    </row>
    <row r="1072" spans="1:15" ht="13.2" customHeight="1" x14ac:dyDescent="0.25">
      <c r="A1072" s="285" t="s">
        <v>5178</v>
      </c>
      <c r="B1072" s="19" t="s">
        <v>4008</v>
      </c>
      <c r="C1072" s="19" t="s">
        <v>4009</v>
      </c>
      <c r="D1072" s="248" t="s">
        <v>2213</v>
      </c>
      <c r="E1072" s="7" t="s">
        <v>4010</v>
      </c>
      <c r="F1072" s="26">
        <v>70785000</v>
      </c>
      <c r="G1072" s="7" t="s">
        <v>4011</v>
      </c>
      <c r="H1072" s="249">
        <v>45383</v>
      </c>
      <c r="I1072" s="1" t="s">
        <v>3999</v>
      </c>
      <c r="J1072" s="27">
        <f>K1072/(F1072+N1072)</f>
        <v>0.44444444444444442</v>
      </c>
      <c r="K1072" s="23">
        <v>31460000</v>
      </c>
      <c r="L1072" s="23">
        <f>F1072+N1072-K1072</f>
        <v>39325000</v>
      </c>
      <c r="M1072" s="4" t="s">
        <v>2448</v>
      </c>
      <c r="N1072" s="23">
        <v>0</v>
      </c>
      <c r="O1072" s="7" t="s">
        <v>3477</v>
      </c>
    </row>
    <row r="1073" spans="1:15" ht="13.2" customHeight="1" x14ac:dyDescent="0.25">
      <c r="A1073" s="285" t="s">
        <v>5178</v>
      </c>
      <c r="B1073" s="19" t="s">
        <v>4012</v>
      </c>
      <c r="C1073" s="19" t="s">
        <v>4013</v>
      </c>
      <c r="D1073" s="248" t="s">
        <v>2213</v>
      </c>
      <c r="E1073" s="7" t="s">
        <v>4014</v>
      </c>
      <c r="F1073" s="26">
        <v>33120000</v>
      </c>
      <c r="G1073" s="7" t="s">
        <v>4015</v>
      </c>
      <c r="H1073" s="249">
        <v>45383</v>
      </c>
      <c r="I1073" s="1" t="s">
        <v>3999</v>
      </c>
      <c r="J1073" s="27">
        <f>K1073/(F1073+N1073)</f>
        <v>0.44444444444444442</v>
      </c>
      <c r="K1073" s="23">
        <v>14720000</v>
      </c>
      <c r="L1073" s="23">
        <f>F1073+N1073-K1073</f>
        <v>18400000</v>
      </c>
      <c r="M1073" s="4" t="s">
        <v>2448</v>
      </c>
      <c r="N1073" s="23">
        <v>0</v>
      </c>
      <c r="O1073" s="7" t="s">
        <v>4016</v>
      </c>
    </row>
    <row r="1074" spans="1:15" ht="13.2" customHeight="1" x14ac:dyDescent="0.25">
      <c r="A1074" s="285" t="s">
        <v>5178</v>
      </c>
      <c r="B1074" s="19" t="s">
        <v>4017</v>
      </c>
      <c r="C1074" s="19" t="s">
        <v>4018</v>
      </c>
      <c r="D1074" s="248" t="s">
        <v>2213</v>
      </c>
      <c r="E1074" s="7" t="s">
        <v>4019</v>
      </c>
      <c r="F1074" s="26">
        <v>73626300</v>
      </c>
      <c r="G1074" s="7" t="s">
        <v>4020</v>
      </c>
      <c r="H1074" s="249">
        <v>45383</v>
      </c>
      <c r="I1074" s="1" t="s">
        <v>3999</v>
      </c>
      <c r="J1074" s="27">
        <f>K1074/(F1074+N1074)</f>
        <v>0.44444444444444442</v>
      </c>
      <c r="K1074" s="23">
        <v>32722800</v>
      </c>
      <c r="L1074" s="23">
        <f>F1074+N1074-K1074</f>
        <v>40903500</v>
      </c>
      <c r="M1074" s="4" t="s">
        <v>2448</v>
      </c>
      <c r="N1074" s="23">
        <v>0</v>
      </c>
      <c r="O1074" s="7" t="s">
        <v>3703</v>
      </c>
    </row>
    <row r="1075" spans="1:15" ht="13.2" customHeight="1" x14ac:dyDescent="0.25">
      <c r="A1075" s="285" t="s">
        <v>5178</v>
      </c>
      <c r="B1075" s="19" t="s">
        <v>4021</v>
      </c>
      <c r="C1075" s="19" t="s">
        <v>4022</v>
      </c>
      <c r="D1075" s="248" t="s">
        <v>2213</v>
      </c>
      <c r="E1075" s="7" t="s">
        <v>4023</v>
      </c>
      <c r="F1075" s="26">
        <v>45864000</v>
      </c>
      <c r="G1075" s="7" t="s">
        <v>4024</v>
      </c>
      <c r="H1075" s="249">
        <v>45383</v>
      </c>
      <c r="I1075" s="1" t="s">
        <v>3999</v>
      </c>
      <c r="J1075" s="27">
        <f>K1075/(F1075+N1075)</f>
        <v>0.44444444444444442</v>
      </c>
      <c r="K1075" s="23">
        <v>20384000</v>
      </c>
      <c r="L1075" s="23">
        <f>F1075+N1075-K1075</f>
        <v>25480000</v>
      </c>
      <c r="M1075" s="4" t="s">
        <v>2448</v>
      </c>
      <c r="N1075" s="23">
        <v>0</v>
      </c>
      <c r="O1075" s="7" t="s">
        <v>3361</v>
      </c>
    </row>
    <row r="1076" spans="1:15" ht="13.2" customHeight="1" x14ac:dyDescent="0.25">
      <c r="A1076" s="285" t="s">
        <v>5178</v>
      </c>
      <c r="B1076" s="19" t="s">
        <v>3946</v>
      </c>
      <c r="C1076" s="19" t="s">
        <v>4025</v>
      </c>
      <c r="D1076" s="248" t="s">
        <v>2213</v>
      </c>
      <c r="E1076" s="7" t="s">
        <v>4026</v>
      </c>
      <c r="F1076" s="26">
        <v>29232000</v>
      </c>
      <c r="G1076" s="7" t="s">
        <v>3949</v>
      </c>
      <c r="H1076" s="249">
        <v>45383</v>
      </c>
      <c r="I1076" s="1" t="s">
        <v>3999</v>
      </c>
      <c r="J1076" s="27">
        <f>K1076/(F1076+N1076)</f>
        <v>0.44444444444444442</v>
      </c>
      <c r="K1076" s="23">
        <v>12992000</v>
      </c>
      <c r="L1076" s="23">
        <f>F1076+N1076-K1076</f>
        <v>16240000</v>
      </c>
      <c r="M1076" s="4" t="s">
        <v>2448</v>
      </c>
      <c r="N1076" s="23">
        <v>0</v>
      </c>
      <c r="O1076" s="7" t="s">
        <v>3366</v>
      </c>
    </row>
    <row r="1077" spans="1:15" ht="13.2" customHeight="1" x14ac:dyDescent="0.25">
      <c r="A1077" s="285" t="s">
        <v>5178</v>
      </c>
      <c r="B1077" s="19" t="s">
        <v>3699</v>
      </c>
      <c r="C1077" s="19" t="s">
        <v>4027</v>
      </c>
      <c r="D1077" s="248" t="s">
        <v>2213</v>
      </c>
      <c r="E1077" s="7" t="s">
        <v>4028</v>
      </c>
      <c r="F1077" s="26">
        <v>42134400</v>
      </c>
      <c r="G1077" s="7" t="s">
        <v>3702</v>
      </c>
      <c r="H1077" s="249">
        <v>45383</v>
      </c>
      <c r="I1077" s="1" t="s">
        <v>3999</v>
      </c>
      <c r="J1077" s="27">
        <f>K1077/(F1077+N1077)</f>
        <v>0.44444444444444442</v>
      </c>
      <c r="K1077" s="23">
        <v>18726400</v>
      </c>
      <c r="L1077" s="23">
        <f>F1077+N1077-K1077</f>
        <v>23408000</v>
      </c>
      <c r="M1077" s="4" t="s">
        <v>2448</v>
      </c>
      <c r="N1077" s="23">
        <v>0</v>
      </c>
      <c r="O1077" s="7" t="s">
        <v>3703</v>
      </c>
    </row>
    <row r="1078" spans="1:15" ht="13.2" customHeight="1" x14ac:dyDescent="0.25">
      <c r="A1078" s="285" t="s">
        <v>5178</v>
      </c>
      <c r="B1078" s="19" t="s">
        <v>3352</v>
      </c>
      <c r="C1078" s="19" t="s">
        <v>4029</v>
      </c>
      <c r="D1078" s="248" t="s">
        <v>2213</v>
      </c>
      <c r="E1078" s="7" t="s">
        <v>4030</v>
      </c>
      <c r="F1078" s="26">
        <v>85140000</v>
      </c>
      <c r="G1078" s="7" t="s">
        <v>3355</v>
      </c>
      <c r="H1078" s="249">
        <v>45383</v>
      </c>
      <c r="I1078" s="1" t="s">
        <v>3999</v>
      </c>
      <c r="J1078" s="27">
        <f>K1078/(F1078+N1078)</f>
        <v>0.44444444444444442</v>
      </c>
      <c r="K1078" s="23">
        <v>37840000</v>
      </c>
      <c r="L1078" s="23">
        <f>F1078+N1078-K1078</f>
        <v>47300000</v>
      </c>
      <c r="M1078" s="4" t="s">
        <v>2448</v>
      </c>
      <c r="N1078" s="23">
        <v>0</v>
      </c>
      <c r="O1078" s="7" t="s">
        <v>3356</v>
      </c>
    </row>
    <row r="1079" spans="1:15" ht="13.2" customHeight="1" x14ac:dyDescent="0.25">
      <c r="A1079" s="285" t="s">
        <v>5178</v>
      </c>
      <c r="B1079" s="19" t="s">
        <v>5196</v>
      </c>
      <c r="C1079" s="19" t="s">
        <v>4031</v>
      </c>
      <c r="D1079" s="248" t="s">
        <v>2213</v>
      </c>
      <c r="E1079" s="7" t="s">
        <v>4032</v>
      </c>
      <c r="F1079" s="26">
        <v>64350000</v>
      </c>
      <c r="G1079" s="7" t="s">
        <v>3369</v>
      </c>
      <c r="H1079" s="249">
        <v>45383</v>
      </c>
      <c r="I1079" s="1" t="s">
        <v>3999</v>
      </c>
      <c r="J1079" s="27">
        <f>K1079/(F1079+N1079)</f>
        <v>0.44444444444444442</v>
      </c>
      <c r="K1079" s="23">
        <v>28600000</v>
      </c>
      <c r="L1079" s="23">
        <f>F1079+N1079-K1079</f>
        <v>35750000</v>
      </c>
      <c r="M1079" s="4" t="s">
        <v>2448</v>
      </c>
      <c r="N1079" s="23">
        <v>0</v>
      </c>
      <c r="O1079" s="7" t="s">
        <v>3361</v>
      </c>
    </row>
    <row r="1080" spans="1:15" ht="13.2" customHeight="1" x14ac:dyDescent="0.25">
      <c r="A1080" s="285" t="s">
        <v>5178</v>
      </c>
      <c r="B1080" s="19" t="s">
        <v>5186</v>
      </c>
      <c r="C1080" s="19" t="s">
        <v>4033</v>
      </c>
      <c r="D1080" s="248" t="s">
        <v>2213</v>
      </c>
      <c r="E1080" s="7" t="s">
        <v>4034</v>
      </c>
      <c r="F1080" s="26">
        <v>42134400</v>
      </c>
      <c r="G1080" s="7" t="s">
        <v>3388</v>
      </c>
      <c r="H1080" s="249">
        <v>45383</v>
      </c>
      <c r="I1080" s="1" t="s">
        <v>3999</v>
      </c>
      <c r="J1080" s="27">
        <f>K1080/(F1080+N1080)</f>
        <v>0.44444444444444442</v>
      </c>
      <c r="K1080" s="23">
        <v>18726400</v>
      </c>
      <c r="L1080" s="23">
        <f>F1080+N1080-K1080</f>
        <v>23408000</v>
      </c>
      <c r="M1080" s="4" t="s">
        <v>2448</v>
      </c>
      <c r="N1080" s="23">
        <v>0</v>
      </c>
      <c r="O1080" s="7" t="s">
        <v>3361</v>
      </c>
    </row>
    <row r="1081" spans="1:15" ht="13.2" customHeight="1" x14ac:dyDescent="0.25">
      <c r="A1081" s="285" t="s">
        <v>5178</v>
      </c>
      <c r="B1081" s="19" t="s">
        <v>3426</v>
      </c>
      <c r="C1081" s="19" t="s">
        <v>4035</v>
      </c>
      <c r="D1081" s="248" t="s">
        <v>2213</v>
      </c>
      <c r="E1081" s="7" t="s">
        <v>4036</v>
      </c>
      <c r="F1081" s="26">
        <v>58338000</v>
      </c>
      <c r="G1081" s="7" t="s">
        <v>3433</v>
      </c>
      <c r="H1081" s="249">
        <v>45383</v>
      </c>
      <c r="I1081" s="1" t="s">
        <v>3999</v>
      </c>
      <c r="J1081" s="27">
        <f>K1081/(F1081+N1081)</f>
        <v>0.44444444444444442</v>
      </c>
      <c r="K1081" s="23">
        <v>25928000</v>
      </c>
      <c r="L1081" s="23">
        <f>F1081+N1081-K1081</f>
        <v>32410000</v>
      </c>
      <c r="M1081" s="4" t="s">
        <v>2448</v>
      </c>
      <c r="N1081" s="23">
        <v>0</v>
      </c>
      <c r="O1081" s="7" t="s">
        <v>3434</v>
      </c>
    </row>
    <row r="1082" spans="1:15" ht="13.2" customHeight="1" x14ac:dyDescent="0.25">
      <c r="A1082" s="285" t="s">
        <v>5178</v>
      </c>
      <c r="B1082" s="19" t="s">
        <v>3426</v>
      </c>
      <c r="C1082" s="19" t="s">
        <v>4037</v>
      </c>
      <c r="D1082" s="248" t="s">
        <v>2213</v>
      </c>
      <c r="E1082" s="7" t="s">
        <v>4038</v>
      </c>
      <c r="F1082" s="26">
        <v>58338000</v>
      </c>
      <c r="G1082" s="7" t="s">
        <v>3429</v>
      </c>
      <c r="H1082" s="249">
        <v>45383</v>
      </c>
      <c r="I1082" s="1" t="s">
        <v>3999</v>
      </c>
      <c r="J1082" s="27">
        <f>K1082/(F1082+N1082)</f>
        <v>0.44444444444444442</v>
      </c>
      <c r="K1082" s="23">
        <v>25928000</v>
      </c>
      <c r="L1082" s="23">
        <f>F1082+N1082-K1082</f>
        <v>32410000</v>
      </c>
      <c r="M1082" s="4" t="s">
        <v>2448</v>
      </c>
      <c r="N1082" s="23">
        <v>0</v>
      </c>
      <c r="O1082" s="7" t="s">
        <v>3430</v>
      </c>
    </row>
    <row r="1083" spans="1:15" ht="13.2" customHeight="1" x14ac:dyDescent="0.25">
      <c r="A1083" s="285" t="s">
        <v>5178</v>
      </c>
      <c r="B1083" s="19" t="s">
        <v>3964</v>
      </c>
      <c r="C1083" s="19" t="s">
        <v>4039</v>
      </c>
      <c r="D1083" s="248" t="s">
        <v>2213</v>
      </c>
      <c r="E1083" s="7" t="s">
        <v>4040</v>
      </c>
      <c r="F1083" s="26">
        <v>26056800</v>
      </c>
      <c r="G1083" s="7" t="s">
        <v>3967</v>
      </c>
      <c r="H1083" s="249">
        <v>45383</v>
      </c>
      <c r="I1083" s="1" t="s">
        <v>3999</v>
      </c>
      <c r="J1083" s="27">
        <f>K1083/(F1083+N1083)</f>
        <v>0.44444444444444442</v>
      </c>
      <c r="K1083" s="23">
        <v>11580800</v>
      </c>
      <c r="L1083" s="23">
        <f>F1083+N1083-K1083</f>
        <v>14476000</v>
      </c>
      <c r="M1083" s="4" t="s">
        <v>2448</v>
      </c>
      <c r="N1083" s="23">
        <v>0</v>
      </c>
      <c r="O1083" s="7" t="s">
        <v>3430</v>
      </c>
    </row>
    <row r="1084" spans="1:15" ht="13.2" customHeight="1" x14ac:dyDescent="0.25">
      <c r="A1084" s="285" t="s">
        <v>5178</v>
      </c>
      <c r="B1084" s="19" t="s">
        <v>4041</v>
      </c>
      <c r="C1084" s="19" t="s">
        <v>4042</v>
      </c>
      <c r="D1084" s="248" t="s">
        <v>2213</v>
      </c>
      <c r="E1084" s="7" t="s">
        <v>4043</v>
      </c>
      <c r="F1084" s="26">
        <v>23161600</v>
      </c>
      <c r="G1084" s="7" t="s">
        <v>3979</v>
      </c>
      <c r="H1084" s="249">
        <v>45414</v>
      </c>
      <c r="I1084" s="1" t="s">
        <v>3999</v>
      </c>
      <c r="J1084" s="27">
        <f>K1084/(F1084+N1084)</f>
        <v>0.375</v>
      </c>
      <c r="K1084" s="23">
        <v>8685600</v>
      </c>
      <c r="L1084" s="23">
        <f>F1084+N1084-K1084</f>
        <v>14476000</v>
      </c>
      <c r="M1084" s="4" t="s">
        <v>2448</v>
      </c>
      <c r="N1084" s="23">
        <v>0</v>
      </c>
      <c r="O1084" s="7" t="s">
        <v>3980</v>
      </c>
    </row>
    <row r="1085" spans="1:15" ht="13.2" customHeight="1" x14ac:dyDescent="0.25">
      <c r="A1085" s="285" t="s">
        <v>5178</v>
      </c>
      <c r="B1085" s="19" t="s">
        <v>3422</v>
      </c>
      <c r="C1085" s="19" t="s">
        <v>4044</v>
      </c>
      <c r="D1085" s="248" t="s">
        <v>2213</v>
      </c>
      <c r="E1085" s="7" t="s">
        <v>4045</v>
      </c>
      <c r="F1085" s="26">
        <v>35330400</v>
      </c>
      <c r="G1085" s="7" t="s">
        <v>3425</v>
      </c>
      <c r="H1085" s="249">
        <v>45383</v>
      </c>
      <c r="I1085" s="1" t="s">
        <v>3999</v>
      </c>
      <c r="J1085" s="27">
        <f>K1085/(F1085+N1085)</f>
        <v>0.44444444444444442</v>
      </c>
      <c r="K1085" s="23">
        <v>15702400</v>
      </c>
      <c r="L1085" s="23">
        <f>F1085+N1085-K1085</f>
        <v>19628000</v>
      </c>
      <c r="M1085" s="4" t="s">
        <v>2448</v>
      </c>
      <c r="N1085" s="23">
        <v>0</v>
      </c>
      <c r="O1085" s="7" t="s">
        <v>3980</v>
      </c>
    </row>
    <row r="1086" spans="1:15" ht="13.2" customHeight="1" x14ac:dyDescent="0.25">
      <c r="A1086" s="285" t="s">
        <v>5178</v>
      </c>
      <c r="B1086" s="19" t="s">
        <v>4046</v>
      </c>
      <c r="C1086" s="19" t="s">
        <v>4047</v>
      </c>
      <c r="D1086" s="248" t="s">
        <v>2213</v>
      </c>
      <c r="E1086" s="7" t="s">
        <v>4048</v>
      </c>
      <c r="F1086" s="26">
        <v>44414370</v>
      </c>
      <c r="G1086" s="7" t="s">
        <v>4049</v>
      </c>
      <c r="H1086" s="249">
        <v>45383</v>
      </c>
      <c r="I1086" s="1" t="s">
        <v>3999</v>
      </c>
      <c r="J1086" s="27">
        <f>K1086/(F1086+N1086)</f>
        <v>0.22222222222222221</v>
      </c>
      <c r="K1086" s="23">
        <v>9869860</v>
      </c>
      <c r="L1086" s="23">
        <f>F1086+N1086-K1086</f>
        <v>34544510</v>
      </c>
      <c r="M1086" s="4" t="s">
        <v>2448</v>
      </c>
      <c r="N1086" s="23"/>
      <c r="O1086" s="7" t="s">
        <v>3421</v>
      </c>
    </row>
    <row r="1087" spans="1:15" ht="13.2" customHeight="1" x14ac:dyDescent="0.25">
      <c r="A1087" s="285" t="s">
        <v>5178</v>
      </c>
      <c r="B1087" s="19" t="s">
        <v>3937</v>
      </c>
      <c r="C1087" s="19" t="s">
        <v>4050</v>
      </c>
      <c r="D1087" s="248" t="s">
        <v>2213</v>
      </c>
      <c r="E1087" s="7" t="s">
        <v>4051</v>
      </c>
      <c r="F1087" s="26">
        <v>26056800</v>
      </c>
      <c r="G1087" s="7" t="s">
        <v>3940</v>
      </c>
      <c r="H1087" s="249">
        <v>45383</v>
      </c>
      <c r="I1087" s="1" t="s">
        <v>3999</v>
      </c>
      <c r="J1087" s="27">
        <f>K1087/(F1087+N1087)</f>
        <v>0.44444444444444442</v>
      </c>
      <c r="K1087" s="23">
        <v>11580800</v>
      </c>
      <c r="L1087" s="23">
        <f>F1087+N1087-K1087</f>
        <v>14476000</v>
      </c>
      <c r="M1087" s="4" t="s">
        <v>2448</v>
      </c>
      <c r="N1087" s="23">
        <v>0</v>
      </c>
      <c r="O1087" s="7" t="s">
        <v>3646</v>
      </c>
    </row>
    <row r="1088" spans="1:15" ht="13.2" customHeight="1" x14ac:dyDescent="0.25">
      <c r="A1088" s="285" t="s">
        <v>5178</v>
      </c>
      <c r="B1088" s="19" t="s">
        <v>3251</v>
      </c>
      <c r="C1088" s="19" t="s">
        <v>4052</v>
      </c>
      <c r="D1088" s="248" t="s">
        <v>2213</v>
      </c>
      <c r="E1088" s="7" t="s">
        <v>4053</v>
      </c>
      <c r="F1088" s="26">
        <v>32522301</v>
      </c>
      <c r="G1088" s="7" t="s">
        <v>3281</v>
      </c>
      <c r="H1088" s="249">
        <v>45383</v>
      </c>
      <c r="I1088" s="1" t="s">
        <v>3999</v>
      </c>
      <c r="J1088" s="27">
        <f>K1088/(F1088+N1088)</f>
        <v>0.44444444444444442</v>
      </c>
      <c r="K1088" s="23">
        <v>14454356</v>
      </c>
      <c r="L1088" s="23">
        <f>F1088+N1088-K1088</f>
        <v>18067945</v>
      </c>
      <c r="M1088" s="4" t="s">
        <v>2448</v>
      </c>
      <c r="N1088" s="23">
        <v>0</v>
      </c>
      <c r="O1088" s="7" t="s">
        <v>3236</v>
      </c>
    </row>
    <row r="1089" spans="1:15" ht="13.2" customHeight="1" x14ac:dyDescent="0.25">
      <c r="A1089" s="285" t="s">
        <v>5178</v>
      </c>
      <c r="B1089" s="19" t="s">
        <v>3251</v>
      </c>
      <c r="C1089" s="19" t="s">
        <v>4054</v>
      </c>
      <c r="D1089" s="248" t="s">
        <v>2213</v>
      </c>
      <c r="E1089" s="7" t="s">
        <v>4055</v>
      </c>
      <c r="F1089" s="26">
        <v>32522301</v>
      </c>
      <c r="G1089" s="7" t="s">
        <v>3287</v>
      </c>
      <c r="H1089" s="249">
        <v>45383</v>
      </c>
      <c r="I1089" s="1" t="s">
        <v>3999</v>
      </c>
      <c r="J1089" s="27">
        <f>K1089/(F1089+N1089)</f>
        <v>0.44444444444444442</v>
      </c>
      <c r="K1089" s="23">
        <v>14454356</v>
      </c>
      <c r="L1089" s="23">
        <f>F1089+N1089-K1089</f>
        <v>18067945</v>
      </c>
      <c r="M1089" s="4" t="s">
        <v>2448</v>
      </c>
      <c r="N1089" s="23">
        <v>0</v>
      </c>
      <c r="O1089" s="7" t="s">
        <v>3236</v>
      </c>
    </row>
    <row r="1090" spans="1:15" ht="13.2" customHeight="1" x14ac:dyDescent="0.25">
      <c r="A1090" s="285" t="s">
        <v>5178</v>
      </c>
      <c r="B1090" s="19" t="s">
        <v>3972</v>
      </c>
      <c r="C1090" s="19" t="s">
        <v>4056</v>
      </c>
      <c r="D1090" s="248" t="s">
        <v>2213</v>
      </c>
      <c r="E1090" s="7" t="s">
        <v>4057</v>
      </c>
      <c r="F1090" s="26">
        <v>33420800</v>
      </c>
      <c r="G1090" s="7" t="s">
        <v>3975</v>
      </c>
      <c r="H1090" s="249">
        <v>45414</v>
      </c>
      <c r="I1090" s="1" t="s">
        <v>3999</v>
      </c>
      <c r="J1090" s="27">
        <f>K1090/(F1090+N1090)</f>
        <v>0.375</v>
      </c>
      <c r="K1090" s="23">
        <v>12532800</v>
      </c>
      <c r="L1090" s="23">
        <f>F1090+N1090-K1090</f>
        <v>20888000</v>
      </c>
      <c r="M1090" s="4" t="s">
        <v>2448</v>
      </c>
      <c r="N1090" s="23">
        <v>0</v>
      </c>
      <c r="O1090" s="7" t="s">
        <v>4058</v>
      </c>
    </row>
    <row r="1091" spans="1:15" ht="13.2" customHeight="1" x14ac:dyDescent="0.25">
      <c r="A1091" s="285" t="s">
        <v>5178</v>
      </c>
      <c r="B1091" s="19" t="s">
        <v>3307</v>
      </c>
      <c r="C1091" s="19" t="s">
        <v>4059</v>
      </c>
      <c r="D1091" s="248" t="s">
        <v>2213</v>
      </c>
      <c r="E1091" s="7" t="s">
        <v>4060</v>
      </c>
      <c r="F1091" s="26">
        <v>60528600</v>
      </c>
      <c r="G1091" s="7" t="s">
        <v>3310</v>
      </c>
      <c r="H1091" s="249">
        <v>45383</v>
      </c>
      <c r="I1091" s="1" t="s">
        <v>3999</v>
      </c>
      <c r="J1091" s="27">
        <f>K1091/(F1091+N1091)</f>
        <v>0.44444444444444442</v>
      </c>
      <c r="K1091" s="23">
        <v>26901600</v>
      </c>
      <c r="L1091" s="23">
        <f>F1091+N1091-K1091</f>
        <v>33627000</v>
      </c>
      <c r="M1091" s="4" t="s">
        <v>2448</v>
      </c>
      <c r="N1091" s="23">
        <v>0</v>
      </c>
      <c r="O1091" s="7" t="s">
        <v>4061</v>
      </c>
    </row>
    <row r="1092" spans="1:15" ht="13.2" customHeight="1" x14ac:dyDescent="0.25">
      <c r="A1092" s="285" t="s">
        <v>5178</v>
      </c>
      <c r="B1092" s="19" t="s">
        <v>3298</v>
      </c>
      <c r="C1092" s="19" t="s">
        <v>4062</v>
      </c>
      <c r="D1092" s="248" t="s">
        <v>2213</v>
      </c>
      <c r="E1092" s="7" t="s">
        <v>4063</v>
      </c>
      <c r="F1092" s="26">
        <v>60528600</v>
      </c>
      <c r="G1092" s="7" t="s">
        <v>3301</v>
      </c>
      <c r="H1092" s="249">
        <v>45383</v>
      </c>
      <c r="I1092" s="1" t="s">
        <v>3999</v>
      </c>
      <c r="J1092" s="27">
        <f>K1092/(F1092+N1092)</f>
        <v>0.44444444444444442</v>
      </c>
      <c r="K1092" s="23">
        <v>26901600</v>
      </c>
      <c r="L1092" s="23">
        <f>F1092+N1092-K1092</f>
        <v>33627000</v>
      </c>
      <c r="M1092" s="4" t="s">
        <v>2448</v>
      </c>
      <c r="N1092" s="23">
        <v>0</v>
      </c>
      <c r="O1092" s="7" t="s">
        <v>4061</v>
      </c>
    </row>
    <row r="1093" spans="1:15" ht="13.2" customHeight="1" x14ac:dyDescent="0.25">
      <c r="A1093" s="285" t="s">
        <v>5178</v>
      </c>
      <c r="B1093" s="19" t="s">
        <v>4064</v>
      </c>
      <c r="C1093" s="19" t="s">
        <v>4065</v>
      </c>
      <c r="D1093" s="248" t="s">
        <v>2213</v>
      </c>
      <c r="E1093" s="7" t="s">
        <v>4066</v>
      </c>
      <c r="F1093" s="26">
        <v>60528600</v>
      </c>
      <c r="G1093" s="7" t="s">
        <v>4067</v>
      </c>
      <c r="H1093" s="249">
        <v>45383</v>
      </c>
      <c r="I1093" s="1" t="s">
        <v>3999</v>
      </c>
      <c r="J1093" s="27">
        <f>K1093/(F1093+N1093)</f>
        <v>0.44444444444444442</v>
      </c>
      <c r="K1093" s="23">
        <v>26901600</v>
      </c>
      <c r="L1093" s="23">
        <f>F1093+N1093-K1093</f>
        <v>33627000</v>
      </c>
      <c r="M1093" s="4" t="s">
        <v>2448</v>
      </c>
      <c r="N1093" s="23">
        <v>0</v>
      </c>
      <c r="O1093" s="7" t="s">
        <v>4061</v>
      </c>
    </row>
    <row r="1094" spans="1:15" ht="13.2" customHeight="1" x14ac:dyDescent="0.25">
      <c r="A1094" s="285" t="s">
        <v>5178</v>
      </c>
      <c r="B1094" s="19" t="s">
        <v>4068</v>
      </c>
      <c r="C1094" s="19" t="s">
        <v>4069</v>
      </c>
      <c r="D1094" s="248" t="s">
        <v>2213</v>
      </c>
      <c r="E1094" s="7" t="s">
        <v>4070</v>
      </c>
      <c r="F1094" s="26">
        <v>53803200</v>
      </c>
      <c r="G1094" s="7" t="s">
        <v>3971</v>
      </c>
      <c r="H1094" s="249">
        <v>45414</v>
      </c>
      <c r="I1094" s="1" t="s">
        <v>3999</v>
      </c>
      <c r="J1094" s="27">
        <f>K1094/(F1094+N1094)</f>
        <v>0.375</v>
      </c>
      <c r="K1094" s="23">
        <v>20176200</v>
      </c>
      <c r="L1094" s="23">
        <f>F1094+N1094-K1094</f>
        <v>33627000</v>
      </c>
      <c r="M1094" s="4" t="s">
        <v>2448</v>
      </c>
      <c r="N1094" s="23">
        <v>0</v>
      </c>
      <c r="O1094" s="7" t="s">
        <v>3792</v>
      </c>
    </row>
    <row r="1095" spans="1:15" ht="13.2" customHeight="1" x14ac:dyDescent="0.25">
      <c r="A1095" s="285" t="s">
        <v>5178</v>
      </c>
      <c r="B1095" s="19" t="s">
        <v>4071</v>
      </c>
      <c r="C1095" s="19" t="s">
        <v>4072</v>
      </c>
      <c r="D1095" s="248" t="s">
        <v>2213</v>
      </c>
      <c r="E1095" s="7" t="s">
        <v>4073</v>
      </c>
      <c r="F1095" s="26">
        <v>54450000</v>
      </c>
      <c r="G1095" s="7" t="s">
        <v>3099</v>
      </c>
      <c r="H1095" s="249">
        <v>45383</v>
      </c>
      <c r="I1095" s="1" t="s">
        <v>3999</v>
      </c>
      <c r="J1095" s="27">
        <f>K1095/(F1095+N1095)</f>
        <v>0.44444444444444442</v>
      </c>
      <c r="K1095" s="23">
        <v>24200000</v>
      </c>
      <c r="L1095" s="23">
        <f>F1095+N1095-K1095</f>
        <v>30250000</v>
      </c>
      <c r="M1095" s="4" t="s">
        <v>2448</v>
      </c>
      <c r="N1095" s="23">
        <v>0</v>
      </c>
      <c r="O1095" s="7" t="s">
        <v>3095</v>
      </c>
    </row>
    <row r="1096" spans="1:15" ht="13.2" customHeight="1" x14ac:dyDescent="0.25">
      <c r="A1096" s="285" t="s">
        <v>5178</v>
      </c>
      <c r="B1096" s="19" t="s">
        <v>5197</v>
      </c>
      <c r="C1096" s="19" t="s">
        <v>4074</v>
      </c>
      <c r="D1096" s="248" t="s">
        <v>2213</v>
      </c>
      <c r="E1096" s="7" t="s">
        <v>4075</v>
      </c>
      <c r="F1096" s="26">
        <v>40194000</v>
      </c>
      <c r="G1096" s="7" t="s">
        <v>4076</v>
      </c>
      <c r="H1096" s="249">
        <v>45383</v>
      </c>
      <c r="I1096" s="1" t="s">
        <v>3999</v>
      </c>
      <c r="J1096" s="27">
        <f>K1096/(F1096+N1096)</f>
        <v>0.1111111111111111</v>
      </c>
      <c r="K1096" s="23">
        <v>4466000</v>
      </c>
      <c r="L1096" s="23">
        <f>F1096+N1096-K1096</f>
        <v>35728000</v>
      </c>
      <c r="M1096" s="4" t="s">
        <v>2448</v>
      </c>
      <c r="N1096" s="23"/>
      <c r="O1096" s="7" t="s">
        <v>3095</v>
      </c>
    </row>
    <row r="1097" spans="1:15" ht="13.2" customHeight="1" x14ac:dyDescent="0.25">
      <c r="A1097" s="285" t="s">
        <v>5178</v>
      </c>
      <c r="B1097" s="19" t="s">
        <v>3144</v>
      </c>
      <c r="C1097" s="19" t="s">
        <v>4077</v>
      </c>
      <c r="D1097" s="248" t="s">
        <v>2213</v>
      </c>
      <c r="E1097" s="7" t="s">
        <v>4078</v>
      </c>
      <c r="F1097" s="26">
        <v>49500000</v>
      </c>
      <c r="G1097" s="7" t="s">
        <v>3147</v>
      </c>
      <c r="H1097" s="249">
        <v>45383</v>
      </c>
      <c r="I1097" s="1" t="s">
        <v>3999</v>
      </c>
      <c r="J1097" s="27">
        <f>K1097/(F1097+N1097)</f>
        <v>0.44444444444444442</v>
      </c>
      <c r="K1097" s="23">
        <v>22000000</v>
      </c>
      <c r="L1097" s="23">
        <f>F1097+N1097-K1097</f>
        <v>27500000</v>
      </c>
      <c r="M1097" s="4" t="s">
        <v>2448</v>
      </c>
      <c r="N1097" s="23">
        <v>0</v>
      </c>
      <c r="O1097" s="7" t="s">
        <v>3148</v>
      </c>
    </row>
    <row r="1098" spans="1:15" ht="13.2" customHeight="1" x14ac:dyDescent="0.25">
      <c r="A1098" s="285" t="s">
        <v>5178</v>
      </c>
      <c r="B1098" s="19" t="s">
        <v>3628</v>
      </c>
      <c r="C1098" s="19" t="s">
        <v>4079</v>
      </c>
      <c r="D1098" s="248" t="s">
        <v>2213</v>
      </c>
      <c r="E1098" s="7" t="s">
        <v>4080</v>
      </c>
      <c r="F1098" s="26">
        <v>34699500</v>
      </c>
      <c r="G1098" s="7" t="s">
        <v>3631</v>
      </c>
      <c r="H1098" s="249">
        <v>45383</v>
      </c>
      <c r="I1098" s="1" t="s">
        <v>3999</v>
      </c>
      <c r="J1098" s="27">
        <f>K1098/(F1098+N1098)</f>
        <v>0.44444444444444442</v>
      </c>
      <c r="K1098" s="23">
        <v>15422000</v>
      </c>
      <c r="L1098" s="23">
        <f>F1098+N1098-K1098</f>
        <v>19277500</v>
      </c>
      <c r="M1098" s="4" t="s">
        <v>2448</v>
      </c>
      <c r="N1098" s="23">
        <v>0</v>
      </c>
      <c r="O1098" s="7" t="s">
        <v>3157</v>
      </c>
    </row>
    <row r="1099" spans="1:15" ht="13.2" customHeight="1" x14ac:dyDescent="0.25">
      <c r="A1099" s="285" t="s">
        <v>5178</v>
      </c>
      <c r="B1099" s="19" t="s">
        <v>3929</v>
      </c>
      <c r="C1099" s="19" t="s">
        <v>4081</v>
      </c>
      <c r="D1099" s="248" t="s">
        <v>2213</v>
      </c>
      <c r="E1099" s="7" t="s">
        <v>4082</v>
      </c>
      <c r="F1099" s="26">
        <v>60528600</v>
      </c>
      <c r="G1099" s="7" t="s">
        <v>3932</v>
      </c>
      <c r="H1099" s="249">
        <v>45383</v>
      </c>
      <c r="I1099" s="1" t="s">
        <v>3999</v>
      </c>
      <c r="J1099" s="27">
        <f>K1099/(F1099+N1099)</f>
        <v>0.44444444444444442</v>
      </c>
      <c r="K1099" s="23">
        <v>26901600</v>
      </c>
      <c r="L1099" s="23">
        <f>F1099+N1099-K1099</f>
        <v>33627000</v>
      </c>
      <c r="M1099" s="4" t="s">
        <v>2448</v>
      </c>
      <c r="N1099" s="23">
        <v>0</v>
      </c>
      <c r="O1099" s="7" t="s">
        <v>3148</v>
      </c>
    </row>
    <row r="1100" spans="1:15" ht="13.2" customHeight="1" x14ac:dyDescent="0.25">
      <c r="A1100" s="285" t="s">
        <v>5178</v>
      </c>
      <c r="B1100" s="19" t="s">
        <v>3624</v>
      </c>
      <c r="C1100" s="19" t="s">
        <v>4083</v>
      </c>
      <c r="D1100" s="248" t="s">
        <v>2213</v>
      </c>
      <c r="E1100" s="7" t="s">
        <v>4084</v>
      </c>
      <c r="F1100" s="26">
        <v>60525000</v>
      </c>
      <c r="G1100" s="7" t="s">
        <v>3952</v>
      </c>
      <c r="H1100" s="249">
        <v>45383</v>
      </c>
      <c r="I1100" s="1" t="s">
        <v>3999</v>
      </c>
      <c r="J1100" s="27">
        <f>K1100/(F1100+N1100)</f>
        <v>0.44444444444444442</v>
      </c>
      <c r="K1100" s="23">
        <v>26900000</v>
      </c>
      <c r="L1100" s="23">
        <f>F1100+N1100-K1100</f>
        <v>33625000</v>
      </c>
      <c r="M1100" s="4" t="s">
        <v>2448</v>
      </c>
      <c r="N1100" s="23">
        <v>0</v>
      </c>
      <c r="O1100" s="7" t="s">
        <v>3148</v>
      </c>
    </row>
    <row r="1101" spans="1:15" ht="13.2" customHeight="1" x14ac:dyDescent="0.25">
      <c r="A1101" s="285" t="s">
        <v>5178</v>
      </c>
      <c r="B1101" s="19" t="s">
        <v>3624</v>
      </c>
      <c r="C1101" s="19" t="s">
        <v>4085</v>
      </c>
      <c r="D1101" s="248" t="s">
        <v>2213</v>
      </c>
      <c r="E1101" s="7" t="s">
        <v>4086</v>
      </c>
      <c r="F1101" s="26">
        <v>60528600</v>
      </c>
      <c r="G1101" s="7" t="s">
        <v>3627</v>
      </c>
      <c r="H1101" s="249">
        <v>45383</v>
      </c>
      <c r="I1101" s="1" t="s">
        <v>3999</v>
      </c>
      <c r="J1101" s="27">
        <f>K1101/(F1101+N1101)</f>
        <v>0.44444444444444442</v>
      </c>
      <c r="K1101" s="23">
        <v>26901600</v>
      </c>
      <c r="L1101" s="23">
        <f>F1101+N1101-K1101</f>
        <v>33627000</v>
      </c>
      <c r="M1101" s="4" t="s">
        <v>2448</v>
      </c>
      <c r="N1101" s="23">
        <v>0</v>
      </c>
      <c r="O1101" s="7" t="s">
        <v>3148</v>
      </c>
    </row>
    <row r="1102" spans="1:15" ht="13.2" customHeight="1" x14ac:dyDescent="0.25">
      <c r="A1102" s="285" t="s">
        <v>5178</v>
      </c>
      <c r="B1102" s="19" t="s">
        <v>3957</v>
      </c>
      <c r="C1102" s="19" t="s">
        <v>4087</v>
      </c>
      <c r="D1102" s="248" t="s">
        <v>2213</v>
      </c>
      <c r="E1102" s="7" t="s">
        <v>4088</v>
      </c>
      <c r="F1102" s="26">
        <v>60528600</v>
      </c>
      <c r="G1102" s="7" t="s">
        <v>3960</v>
      </c>
      <c r="H1102" s="249">
        <v>45383</v>
      </c>
      <c r="I1102" s="1" t="s">
        <v>3999</v>
      </c>
      <c r="J1102" s="27">
        <f>K1102/(F1102+N1102)</f>
        <v>0.44444444444444442</v>
      </c>
      <c r="K1102" s="23">
        <v>26901600</v>
      </c>
      <c r="L1102" s="23">
        <f>F1102+N1102-K1102</f>
        <v>33627000</v>
      </c>
      <c r="M1102" s="4" t="s">
        <v>2448</v>
      </c>
      <c r="N1102" s="23">
        <v>0</v>
      </c>
      <c r="O1102" s="7" t="s">
        <v>3157</v>
      </c>
    </row>
    <row r="1103" spans="1:15" ht="13.2" customHeight="1" x14ac:dyDescent="0.25">
      <c r="A1103" s="285" t="s">
        <v>5178</v>
      </c>
      <c r="B1103" s="19" t="s">
        <v>3167</v>
      </c>
      <c r="C1103" s="19" t="s">
        <v>4089</v>
      </c>
      <c r="D1103" s="248" t="s">
        <v>2213</v>
      </c>
      <c r="E1103" s="7" t="s">
        <v>4090</v>
      </c>
      <c r="F1103" s="26">
        <v>40194000</v>
      </c>
      <c r="G1103" s="7" t="s">
        <v>3170</v>
      </c>
      <c r="H1103" s="249">
        <v>45383</v>
      </c>
      <c r="I1103" s="1" t="s">
        <v>3999</v>
      </c>
      <c r="J1103" s="27">
        <f>K1103/(F1103+N1103)</f>
        <v>0.44444444444444442</v>
      </c>
      <c r="K1103" s="23">
        <v>17864000</v>
      </c>
      <c r="L1103" s="23">
        <f>F1103+N1103-K1103</f>
        <v>22330000</v>
      </c>
      <c r="M1103" s="4" t="s">
        <v>2448</v>
      </c>
      <c r="N1103" s="23">
        <v>0</v>
      </c>
      <c r="O1103" s="7" t="s">
        <v>3148</v>
      </c>
    </row>
    <row r="1104" spans="1:15" ht="13.2" customHeight="1" x14ac:dyDescent="0.25">
      <c r="A1104" s="285" t="s">
        <v>5178</v>
      </c>
      <c r="B1104" s="19" t="s">
        <v>4091</v>
      </c>
      <c r="C1104" s="19" t="s">
        <v>4092</v>
      </c>
      <c r="D1104" s="248" t="s">
        <v>2213</v>
      </c>
      <c r="E1104" s="7" t="s">
        <v>4093</v>
      </c>
      <c r="F1104" s="26">
        <v>31404800</v>
      </c>
      <c r="G1104" s="7" t="s">
        <v>3956</v>
      </c>
      <c r="H1104" s="249">
        <v>45414</v>
      </c>
      <c r="I1104" s="1" t="s">
        <v>3999</v>
      </c>
      <c r="J1104" s="27">
        <f>K1104/(F1104+N1104)</f>
        <v>0.375</v>
      </c>
      <c r="K1104" s="23">
        <v>11776800</v>
      </c>
      <c r="L1104" s="23">
        <f>F1104+N1104-K1104</f>
        <v>19628000</v>
      </c>
      <c r="M1104" s="4" t="s">
        <v>2448</v>
      </c>
      <c r="N1104" s="23">
        <v>0</v>
      </c>
      <c r="O1104" s="7" t="s">
        <v>4094</v>
      </c>
    </row>
    <row r="1105" spans="1:15" ht="13.2" customHeight="1" x14ac:dyDescent="0.25">
      <c r="A1105" s="285" t="s">
        <v>5178</v>
      </c>
      <c r="B1105" s="19" t="s">
        <v>3925</v>
      </c>
      <c r="C1105" s="19" t="s">
        <v>4095</v>
      </c>
      <c r="D1105" s="248" t="s">
        <v>2213</v>
      </c>
      <c r="E1105" s="7" t="s">
        <v>4096</v>
      </c>
      <c r="F1105" s="26">
        <v>34699500</v>
      </c>
      <c r="G1105" s="7" t="s">
        <v>3928</v>
      </c>
      <c r="H1105" s="249">
        <v>45383</v>
      </c>
      <c r="I1105" s="1" t="s">
        <v>3999</v>
      </c>
      <c r="J1105" s="27">
        <f>K1105/(F1105+N1105)</f>
        <v>0.44444444444444442</v>
      </c>
      <c r="K1105" s="23">
        <v>15422000</v>
      </c>
      <c r="L1105" s="23">
        <f>F1105+N1105-K1105</f>
        <v>19277500</v>
      </c>
      <c r="M1105" s="4" t="s">
        <v>2448</v>
      </c>
      <c r="N1105" s="23">
        <v>0</v>
      </c>
      <c r="O1105" s="7" t="s">
        <v>3183</v>
      </c>
    </row>
    <row r="1106" spans="1:15" ht="13.2" customHeight="1" x14ac:dyDescent="0.25">
      <c r="A1106" s="285" t="s">
        <v>5178</v>
      </c>
      <c r="B1106" s="19" t="s">
        <v>3179</v>
      </c>
      <c r="C1106" s="19" t="s">
        <v>4097</v>
      </c>
      <c r="D1106" s="248" t="s">
        <v>2213</v>
      </c>
      <c r="E1106" s="7" t="s">
        <v>4098</v>
      </c>
      <c r="F1106" s="26">
        <v>32531400</v>
      </c>
      <c r="G1106" s="7" t="s">
        <v>3227</v>
      </c>
      <c r="H1106" s="249">
        <v>45383</v>
      </c>
      <c r="I1106" s="1" t="s">
        <v>3999</v>
      </c>
      <c r="J1106" s="27">
        <f>K1106/(F1106+N1106)</f>
        <v>0.44444444444444442</v>
      </c>
      <c r="K1106" s="23">
        <v>14458400</v>
      </c>
      <c r="L1106" s="23">
        <f>F1106+N1106-K1106</f>
        <v>18073000</v>
      </c>
      <c r="M1106" s="4" t="s">
        <v>2448</v>
      </c>
      <c r="N1106" s="23">
        <v>0</v>
      </c>
      <c r="O1106" s="7" t="s">
        <v>3183</v>
      </c>
    </row>
    <row r="1107" spans="1:15" ht="13.2" customHeight="1" x14ac:dyDescent="0.25">
      <c r="A1107" s="285" t="s">
        <v>5178</v>
      </c>
      <c r="B1107" s="19" t="s">
        <v>3616</v>
      </c>
      <c r="C1107" s="19" t="s">
        <v>4099</v>
      </c>
      <c r="D1107" s="248" t="s">
        <v>2213</v>
      </c>
      <c r="E1107" s="7" t="s">
        <v>4100</v>
      </c>
      <c r="F1107" s="26">
        <v>32531400</v>
      </c>
      <c r="G1107" s="7" t="s">
        <v>3619</v>
      </c>
      <c r="H1107" s="249">
        <v>45383</v>
      </c>
      <c r="I1107" s="1" t="s">
        <v>3999</v>
      </c>
      <c r="J1107" s="27">
        <f>K1107/(F1107+N1107)</f>
        <v>0.44444444444444442</v>
      </c>
      <c r="K1107" s="23">
        <v>14458400</v>
      </c>
      <c r="L1107" s="23">
        <f>F1107+N1107-K1107</f>
        <v>18073000</v>
      </c>
      <c r="M1107" s="4" t="s">
        <v>2448</v>
      </c>
      <c r="N1107" s="23">
        <v>0</v>
      </c>
      <c r="O1107" s="7" t="s">
        <v>3183</v>
      </c>
    </row>
    <row r="1108" spans="1:15" ht="13.2" customHeight="1" x14ac:dyDescent="0.25">
      <c r="A1108" s="285" t="s">
        <v>5178</v>
      </c>
      <c r="B1108" s="19" t="s">
        <v>4101</v>
      </c>
      <c r="C1108" s="19" t="s">
        <v>4102</v>
      </c>
      <c r="D1108" s="248" t="s">
        <v>2213</v>
      </c>
      <c r="E1108" s="7" t="s">
        <v>4103</v>
      </c>
      <c r="F1108" s="26">
        <v>32531400</v>
      </c>
      <c r="G1108" s="7" t="s">
        <v>3224</v>
      </c>
      <c r="H1108" s="249">
        <v>45383</v>
      </c>
      <c r="I1108" s="1" t="s">
        <v>3999</v>
      </c>
      <c r="J1108" s="27">
        <f>K1108/(F1108+N1108)</f>
        <v>0.44444444444444442</v>
      </c>
      <c r="K1108" s="23">
        <v>14458400</v>
      </c>
      <c r="L1108" s="23">
        <f>F1108+N1108-K1108</f>
        <v>18073000</v>
      </c>
      <c r="M1108" s="4" t="s">
        <v>2448</v>
      </c>
      <c r="N1108" s="23">
        <v>0</v>
      </c>
      <c r="O1108" s="7" t="s">
        <v>3183</v>
      </c>
    </row>
    <row r="1109" spans="1:15" ht="13.2" customHeight="1" x14ac:dyDescent="0.25">
      <c r="A1109" s="285" t="s">
        <v>5178</v>
      </c>
      <c r="B1109" s="19" t="s">
        <v>4101</v>
      </c>
      <c r="C1109" s="19" t="s">
        <v>4104</v>
      </c>
      <c r="D1109" s="248" t="s">
        <v>2213</v>
      </c>
      <c r="E1109" s="7" t="s">
        <v>4105</v>
      </c>
      <c r="F1109" s="26">
        <v>32531400</v>
      </c>
      <c r="G1109" s="7" t="s">
        <v>3200</v>
      </c>
      <c r="H1109" s="249">
        <v>45383</v>
      </c>
      <c r="I1109" s="1" t="s">
        <v>3999</v>
      </c>
      <c r="J1109" s="27">
        <f>K1109/(F1109+N1109)</f>
        <v>0.44444444444444442</v>
      </c>
      <c r="K1109" s="23">
        <v>14458400</v>
      </c>
      <c r="L1109" s="23">
        <f>F1109+N1109-K1109</f>
        <v>18073000</v>
      </c>
      <c r="M1109" s="4" t="s">
        <v>2448</v>
      </c>
      <c r="N1109" s="23">
        <v>0</v>
      </c>
      <c r="O1109" s="7" t="s">
        <v>3183</v>
      </c>
    </row>
    <row r="1110" spans="1:15" ht="13.2" customHeight="1" x14ac:dyDescent="0.25">
      <c r="A1110" s="285" t="s">
        <v>5178</v>
      </c>
      <c r="B1110" s="19" t="s">
        <v>3215</v>
      </c>
      <c r="C1110" s="19" t="s">
        <v>4106</v>
      </c>
      <c r="D1110" s="248" t="s">
        <v>2213</v>
      </c>
      <c r="E1110" s="7" t="s">
        <v>4107</v>
      </c>
      <c r="F1110" s="26">
        <v>32531400</v>
      </c>
      <c r="G1110" s="7" t="s">
        <v>3218</v>
      </c>
      <c r="H1110" s="249">
        <v>45383</v>
      </c>
      <c r="I1110" s="1" t="s">
        <v>3999</v>
      </c>
      <c r="J1110" s="27">
        <f>K1110/(F1110+N1110)</f>
        <v>0.44444444444444442</v>
      </c>
      <c r="K1110" s="23">
        <v>14458400</v>
      </c>
      <c r="L1110" s="23">
        <f>F1110+N1110-K1110</f>
        <v>18073000</v>
      </c>
      <c r="M1110" s="4" t="s">
        <v>2448</v>
      </c>
      <c r="N1110" s="23">
        <v>0</v>
      </c>
      <c r="O1110" s="7" t="s">
        <v>3183</v>
      </c>
    </row>
    <row r="1111" spans="1:15" ht="13.2" customHeight="1" x14ac:dyDescent="0.25">
      <c r="A1111" s="285" t="s">
        <v>5178</v>
      </c>
      <c r="B1111" s="19" t="s">
        <v>3933</v>
      </c>
      <c r="C1111" s="19" t="s">
        <v>4108</v>
      </c>
      <c r="D1111" s="248" t="s">
        <v>2213</v>
      </c>
      <c r="E1111" s="7" t="s">
        <v>4109</v>
      </c>
      <c r="F1111" s="26">
        <v>23161600</v>
      </c>
      <c r="G1111" s="7" t="s">
        <v>3936</v>
      </c>
      <c r="H1111" s="249">
        <v>45414</v>
      </c>
      <c r="I1111" s="1" t="s">
        <v>3999</v>
      </c>
      <c r="J1111" s="27">
        <f>K1111/(F1111+N1111)</f>
        <v>0.375</v>
      </c>
      <c r="K1111" s="23">
        <v>8685600</v>
      </c>
      <c r="L1111" s="23">
        <f>F1111+N1111-K1111</f>
        <v>14476000</v>
      </c>
      <c r="M1111" s="4" t="s">
        <v>2448</v>
      </c>
      <c r="N1111" s="23">
        <v>0</v>
      </c>
      <c r="O1111" s="7" t="s">
        <v>3214</v>
      </c>
    </row>
    <row r="1112" spans="1:15" ht="13.2" customHeight="1" x14ac:dyDescent="0.25">
      <c r="A1112" s="285" t="s">
        <v>5178</v>
      </c>
      <c r="B1112" s="19" t="s">
        <v>3508</v>
      </c>
      <c r="C1112" s="19" t="s">
        <v>4110</v>
      </c>
      <c r="D1112" s="248" t="s">
        <v>2213</v>
      </c>
      <c r="E1112" s="7" t="s">
        <v>4111</v>
      </c>
      <c r="F1112" s="26">
        <v>34699500</v>
      </c>
      <c r="G1112" s="7" t="s">
        <v>3511</v>
      </c>
      <c r="H1112" s="249">
        <v>45383</v>
      </c>
      <c r="I1112" s="1" t="s">
        <v>3999</v>
      </c>
      <c r="J1112" s="27">
        <f>K1112/(F1112+N1112)</f>
        <v>0.44444444444444442</v>
      </c>
      <c r="K1112" s="23">
        <v>15422000</v>
      </c>
      <c r="L1112" s="23">
        <f>F1112+N1112-K1112</f>
        <v>19277500</v>
      </c>
      <c r="M1112" s="4" t="s">
        <v>2448</v>
      </c>
      <c r="N1112" s="23">
        <v>0</v>
      </c>
      <c r="O1112" s="7" t="s">
        <v>4112</v>
      </c>
    </row>
    <row r="1113" spans="1:15" ht="13.2" customHeight="1" x14ac:dyDescent="0.25">
      <c r="A1113" s="285" t="s">
        <v>5178</v>
      </c>
      <c r="B1113" s="19" t="s">
        <v>3624</v>
      </c>
      <c r="C1113" s="19" t="s">
        <v>4113</v>
      </c>
      <c r="D1113" s="248" t="s">
        <v>2213</v>
      </c>
      <c r="E1113" s="7" t="s">
        <v>4114</v>
      </c>
      <c r="F1113" s="26">
        <v>54000000</v>
      </c>
      <c r="G1113" s="7" t="s">
        <v>4115</v>
      </c>
      <c r="H1113" s="249">
        <v>45383</v>
      </c>
      <c r="I1113" s="1" t="s">
        <v>3999</v>
      </c>
      <c r="J1113" s="27">
        <f>K1113/(F1113+N1113)</f>
        <v>0.44444444444444442</v>
      </c>
      <c r="K1113" s="23">
        <v>24000000</v>
      </c>
      <c r="L1113" s="23">
        <f>F1113+N1113-K1113</f>
        <v>30000000</v>
      </c>
      <c r="M1113" s="4" t="s">
        <v>2448</v>
      </c>
      <c r="N1113" s="23">
        <v>0</v>
      </c>
      <c r="O1113" s="7" t="s">
        <v>3148</v>
      </c>
    </row>
    <row r="1114" spans="1:15" ht="13.2" customHeight="1" x14ac:dyDescent="0.25">
      <c r="A1114" s="285" t="s">
        <v>5178</v>
      </c>
      <c r="B1114" s="19" t="s">
        <v>3570</v>
      </c>
      <c r="C1114" s="19" t="s">
        <v>4116</v>
      </c>
      <c r="D1114" s="248" t="s">
        <v>2213</v>
      </c>
      <c r="E1114" s="7" t="s">
        <v>4117</v>
      </c>
      <c r="F1114" s="26">
        <v>60528600</v>
      </c>
      <c r="G1114" s="7" t="s">
        <v>3573</v>
      </c>
      <c r="H1114" s="249">
        <v>45383</v>
      </c>
      <c r="I1114" s="1" t="s">
        <v>3999</v>
      </c>
      <c r="J1114" s="27">
        <f>K1114/(F1114+N1114)</f>
        <v>0.44444444444444442</v>
      </c>
      <c r="K1114" s="23">
        <v>26901600</v>
      </c>
      <c r="L1114" s="23">
        <f>F1114+N1114-K1114</f>
        <v>33627000</v>
      </c>
      <c r="M1114" s="4" t="s">
        <v>2448</v>
      </c>
      <c r="N1114" s="23">
        <v>0</v>
      </c>
      <c r="O1114" s="7" t="s">
        <v>3574</v>
      </c>
    </row>
    <row r="1115" spans="1:15" ht="13.2" customHeight="1" x14ac:dyDescent="0.25">
      <c r="A1115" s="285" t="s">
        <v>5178</v>
      </c>
      <c r="B1115" s="19" t="s">
        <v>3560</v>
      </c>
      <c r="C1115" s="19" t="s">
        <v>4118</v>
      </c>
      <c r="D1115" s="248" t="s">
        <v>2213</v>
      </c>
      <c r="E1115" s="7" t="s">
        <v>4119</v>
      </c>
      <c r="F1115" s="26">
        <v>78596100</v>
      </c>
      <c r="G1115" s="7" t="s">
        <v>3563</v>
      </c>
      <c r="H1115" s="249">
        <v>45383</v>
      </c>
      <c r="I1115" s="1" t="s">
        <v>3999</v>
      </c>
      <c r="J1115" s="27">
        <f>K1115/(F1115+N1115)</f>
        <v>0.44444444444444442</v>
      </c>
      <c r="K1115" s="23">
        <v>34931600</v>
      </c>
      <c r="L1115" s="23">
        <f>F1115+N1115-K1115</f>
        <v>43664500</v>
      </c>
      <c r="M1115" s="4" t="s">
        <v>2448</v>
      </c>
      <c r="N1115" s="23">
        <v>0</v>
      </c>
      <c r="O1115" s="7" t="s">
        <v>3564</v>
      </c>
    </row>
    <row r="1116" spans="1:15" ht="13.2" customHeight="1" x14ac:dyDescent="0.25">
      <c r="A1116" s="285" t="s">
        <v>5178</v>
      </c>
      <c r="B1116" s="19" t="s">
        <v>3820</v>
      </c>
      <c r="C1116" s="19" t="s">
        <v>4120</v>
      </c>
      <c r="D1116" s="248" t="s">
        <v>2213</v>
      </c>
      <c r="E1116" s="7" t="s">
        <v>4121</v>
      </c>
      <c r="F1116" s="26">
        <v>45864000</v>
      </c>
      <c r="G1116" s="7" t="s">
        <v>3823</v>
      </c>
      <c r="H1116" s="249">
        <v>45383</v>
      </c>
      <c r="I1116" s="1" t="s">
        <v>3999</v>
      </c>
      <c r="J1116" s="27">
        <f>K1116/(F1116+N1116)</f>
        <v>0.44444444444444442</v>
      </c>
      <c r="K1116" s="23">
        <v>20384000</v>
      </c>
      <c r="L1116" s="23">
        <f>F1116+N1116-K1116</f>
        <v>25480000</v>
      </c>
      <c r="M1116" s="4" t="s">
        <v>2448</v>
      </c>
      <c r="N1116" s="23">
        <v>0</v>
      </c>
      <c r="O1116" s="7" t="s">
        <v>3819</v>
      </c>
    </row>
    <row r="1117" spans="1:15" ht="13.2" customHeight="1" x14ac:dyDescent="0.25">
      <c r="A1117" s="285" t="s">
        <v>5178</v>
      </c>
      <c r="B1117" s="19" t="s">
        <v>3828</v>
      </c>
      <c r="C1117" s="19" t="s">
        <v>4122</v>
      </c>
      <c r="D1117" s="248" t="s">
        <v>2213</v>
      </c>
      <c r="E1117" s="7" t="s">
        <v>4123</v>
      </c>
      <c r="F1117" s="26">
        <v>45864000</v>
      </c>
      <c r="G1117" s="7" t="s">
        <v>3831</v>
      </c>
      <c r="H1117" s="249">
        <v>45383</v>
      </c>
      <c r="I1117" s="1" t="s">
        <v>3999</v>
      </c>
      <c r="J1117" s="27">
        <f>K1117/(F1117+N1117)</f>
        <v>0.44444444444444442</v>
      </c>
      <c r="K1117" s="23">
        <v>20384000</v>
      </c>
      <c r="L1117" s="23">
        <f>F1117+N1117-K1117</f>
        <v>25480000</v>
      </c>
      <c r="M1117" s="4" t="s">
        <v>2448</v>
      </c>
      <c r="N1117" s="23">
        <v>0</v>
      </c>
      <c r="O1117" s="7" t="s">
        <v>3574</v>
      </c>
    </row>
    <row r="1118" spans="1:15" ht="13.2" customHeight="1" x14ac:dyDescent="0.25">
      <c r="A1118" s="285" t="s">
        <v>5178</v>
      </c>
      <c r="B1118" s="19" t="s">
        <v>4124</v>
      </c>
      <c r="C1118" s="19" t="s">
        <v>4125</v>
      </c>
      <c r="D1118" s="248" t="s">
        <v>2213</v>
      </c>
      <c r="E1118" s="7" t="s">
        <v>4126</v>
      </c>
      <c r="F1118" s="26">
        <v>37598400</v>
      </c>
      <c r="G1118" s="7" t="s">
        <v>4127</v>
      </c>
      <c r="H1118" s="249">
        <v>45383</v>
      </c>
      <c r="I1118" s="1" t="s">
        <v>3999</v>
      </c>
      <c r="J1118" s="27">
        <f>K1118/(F1118+N1118)</f>
        <v>0.44444444444444442</v>
      </c>
      <c r="K1118" s="23">
        <v>16710400</v>
      </c>
      <c r="L1118" s="23">
        <f>F1118+N1118-K1118</f>
        <v>20888000</v>
      </c>
      <c r="M1118" s="4" t="s">
        <v>2448</v>
      </c>
      <c r="N1118" s="23">
        <v>0</v>
      </c>
      <c r="O1118" s="7" t="s">
        <v>3366</v>
      </c>
    </row>
    <row r="1119" spans="1:15" ht="13.2" customHeight="1" x14ac:dyDescent="0.25">
      <c r="A1119" s="285" t="s">
        <v>5178</v>
      </c>
      <c r="B1119" s="19" t="s">
        <v>3362</v>
      </c>
      <c r="C1119" s="19" t="s">
        <v>4128</v>
      </c>
      <c r="D1119" s="248" t="s">
        <v>2213</v>
      </c>
      <c r="E1119" s="7" t="s">
        <v>4129</v>
      </c>
      <c r="F1119" s="26">
        <v>69923700</v>
      </c>
      <c r="G1119" s="7" t="s">
        <v>3365</v>
      </c>
      <c r="H1119" s="249">
        <v>45383</v>
      </c>
      <c r="I1119" s="1" t="s">
        <v>3999</v>
      </c>
      <c r="J1119" s="27">
        <f>K1119/(F1119+N1119)</f>
        <v>0.44444444444444442</v>
      </c>
      <c r="K1119" s="23">
        <v>31077200</v>
      </c>
      <c r="L1119" s="23">
        <f>F1119+N1119-K1119</f>
        <v>38846500</v>
      </c>
      <c r="M1119" s="4" t="s">
        <v>2448</v>
      </c>
      <c r="N1119" s="23">
        <v>0</v>
      </c>
      <c r="O1119" s="7" t="s">
        <v>3366</v>
      </c>
    </row>
    <row r="1120" spans="1:15" ht="13.2" customHeight="1" x14ac:dyDescent="0.25">
      <c r="A1120" s="285" t="s">
        <v>5178</v>
      </c>
      <c r="B1120" s="19" t="s">
        <v>4130</v>
      </c>
      <c r="C1120" s="19" t="s">
        <v>4131</v>
      </c>
      <c r="D1120" s="248" t="s">
        <v>2213</v>
      </c>
      <c r="E1120" s="7" t="s">
        <v>4132</v>
      </c>
      <c r="F1120" s="26">
        <v>45045000</v>
      </c>
      <c r="G1120" s="7" t="s">
        <v>3814</v>
      </c>
      <c r="H1120" s="249">
        <v>45383</v>
      </c>
      <c r="I1120" s="1" t="s">
        <v>3999</v>
      </c>
      <c r="J1120" s="27">
        <f>K1120/(F1120+N1120)</f>
        <v>0.33333333333333331</v>
      </c>
      <c r="K1120" s="23">
        <v>15015000</v>
      </c>
      <c r="L1120" s="23">
        <f>F1120+N1120-K1120</f>
        <v>30030000</v>
      </c>
      <c r="M1120" s="4" t="s">
        <v>2448</v>
      </c>
      <c r="N1120" s="23"/>
      <c r="O1120" s="7" t="s">
        <v>3703</v>
      </c>
    </row>
    <row r="1121" spans="1:15" ht="13.2" customHeight="1" x14ac:dyDescent="0.25">
      <c r="A1121" s="285" t="s">
        <v>5178</v>
      </c>
      <c r="B1121" s="19" t="s">
        <v>3708</v>
      </c>
      <c r="C1121" s="19" t="s">
        <v>4133</v>
      </c>
      <c r="D1121" s="248" t="s">
        <v>2213</v>
      </c>
      <c r="E1121" s="7" t="s">
        <v>4134</v>
      </c>
      <c r="F1121" s="26">
        <v>49500000</v>
      </c>
      <c r="G1121" s="7" t="s">
        <v>3711</v>
      </c>
      <c r="H1121" s="249">
        <v>45383</v>
      </c>
      <c r="I1121" s="1" t="s">
        <v>3999</v>
      </c>
      <c r="J1121" s="27">
        <f>K1121/(F1121+N1121)</f>
        <v>0.13333333333333333</v>
      </c>
      <c r="K1121" s="23">
        <v>6600000</v>
      </c>
      <c r="L1121" s="23">
        <f>F1121+N1121-K1121</f>
        <v>42900000</v>
      </c>
      <c r="M1121" s="4" t="s">
        <v>2448</v>
      </c>
      <c r="N1121" s="23">
        <v>0</v>
      </c>
      <c r="O1121" s="7" t="s">
        <v>3356</v>
      </c>
    </row>
    <row r="1122" spans="1:15" ht="13.2" customHeight="1" x14ac:dyDescent="0.25">
      <c r="A1122" s="285" t="s">
        <v>5178</v>
      </c>
      <c r="B1122" s="19" t="s">
        <v>3712</v>
      </c>
      <c r="C1122" s="19" t="s">
        <v>4135</v>
      </c>
      <c r="D1122" s="248" t="s">
        <v>2213</v>
      </c>
      <c r="E1122" s="7" t="s">
        <v>4136</v>
      </c>
      <c r="F1122" s="26">
        <v>60117525</v>
      </c>
      <c r="G1122" s="7" t="s">
        <v>3715</v>
      </c>
      <c r="H1122" s="249">
        <v>45383</v>
      </c>
      <c r="I1122" s="1" t="s">
        <v>3999</v>
      </c>
      <c r="J1122" s="27">
        <f>K1122/(F1122+N1122)</f>
        <v>0.44444444444444442</v>
      </c>
      <c r="K1122" s="23">
        <v>26718900</v>
      </c>
      <c r="L1122" s="23">
        <f>F1122+N1122-K1122</f>
        <v>33398625</v>
      </c>
      <c r="M1122" s="4" t="s">
        <v>2448</v>
      </c>
      <c r="N1122" s="23">
        <v>0</v>
      </c>
      <c r="O1122" s="7" t="s">
        <v>3366</v>
      </c>
    </row>
    <row r="1123" spans="1:15" ht="13.2" customHeight="1" x14ac:dyDescent="0.25">
      <c r="A1123" s="285" t="s">
        <v>5178</v>
      </c>
      <c r="B1123" s="19" t="s">
        <v>3382</v>
      </c>
      <c r="C1123" s="19" t="s">
        <v>4137</v>
      </c>
      <c r="D1123" s="248" t="s">
        <v>2213</v>
      </c>
      <c r="E1123" s="7" t="s">
        <v>4138</v>
      </c>
      <c r="F1123" s="26">
        <v>42134400</v>
      </c>
      <c r="G1123" s="7" t="s">
        <v>3385</v>
      </c>
      <c r="H1123" s="249">
        <v>45383</v>
      </c>
      <c r="I1123" s="1" t="s">
        <v>3999</v>
      </c>
      <c r="J1123" s="27">
        <f>K1123/(F1123+N1123)</f>
        <v>0.44444444444444442</v>
      </c>
      <c r="K1123" s="23">
        <v>18726400</v>
      </c>
      <c r="L1123" s="23">
        <f>F1123+N1123-K1123</f>
        <v>23408000</v>
      </c>
      <c r="M1123" s="4" t="s">
        <v>2448</v>
      </c>
      <c r="N1123" s="23">
        <v>0</v>
      </c>
      <c r="O1123" s="7" t="s">
        <v>3361</v>
      </c>
    </row>
    <row r="1124" spans="1:15" ht="13.2" customHeight="1" x14ac:dyDescent="0.25">
      <c r="A1124" s="285" t="s">
        <v>5178</v>
      </c>
      <c r="B1124" s="19" t="s">
        <v>3716</v>
      </c>
      <c r="C1124" s="19" t="s">
        <v>4139</v>
      </c>
      <c r="D1124" s="248" t="s">
        <v>2213</v>
      </c>
      <c r="E1124" s="7" t="s">
        <v>4140</v>
      </c>
      <c r="F1124" s="26">
        <v>52272000</v>
      </c>
      <c r="G1124" s="7" t="s">
        <v>3719</v>
      </c>
      <c r="H1124" s="249">
        <v>45383</v>
      </c>
      <c r="I1124" s="1" t="s">
        <v>3999</v>
      </c>
      <c r="J1124" s="27">
        <f>K1124/(F1124+N1124)</f>
        <v>0.44444444444444442</v>
      </c>
      <c r="K1124" s="23">
        <v>23232000</v>
      </c>
      <c r="L1124" s="23">
        <f>F1124+N1124-K1124</f>
        <v>29040000</v>
      </c>
      <c r="M1124" s="4" t="s">
        <v>2448</v>
      </c>
      <c r="N1124" s="23">
        <v>0</v>
      </c>
      <c r="O1124" s="7" t="s">
        <v>3366</v>
      </c>
    </row>
    <row r="1125" spans="1:15" ht="13.2" customHeight="1" x14ac:dyDescent="0.25">
      <c r="A1125" s="285" t="s">
        <v>5178</v>
      </c>
      <c r="B1125" s="19" t="s">
        <v>3357</v>
      </c>
      <c r="C1125" s="19" t="s">
        <v>4141</v>
      </c>
      <c r="D1125" s="248" t="s">
        <v>2213</v>
      </c>
      <c r="E1125" s="7" t="s">
        <v>4142</v>
      </c>
      <c r="F1125" s="26">
        <v>81675000</v>
      </c>
      <c r="G1125" s="7" t="s">
        <v>3360</v>
      </c>
      <c r="H1125" s="249">
        <v>45383</v>
      </c>
      <c r="I1125" s="1" t="s">
        <v>3999</v>
      </c>
      <c r="J1125" s="27">
        <f>K1125/(F1125+N1125)</f>
        <v>0.44444444444444442</v>
      </c>
      <c r="K1125" s="23">
        <v>36300000</v>
      </c>
      <c r="L1125" s="23">
        <f>F1125+N1125-K1125</f>
        <v>45375000</v>
      </c>
      <c r="M1125" s="4" t="s">
        <v>2448</v>
      </c>
      <c r="N1125" s="23">
        <v>0</v>
      </c>
      <c r="O1125" s="7" t="s">
        <v>3361</v>
      </c>
    </row>
    <row r="1126" spans="1:15" ht="13.2" customHeight="1" x14ac:dyDescent="0.25">
      <c r="A1126" s="285" t="s">
        <v>5178</v>
      </c>
      <c r="B1126" s="19" t="s">
        <v>3370</v>
      </c>
      <c r="C1126" s="19" t="s">
        <v>4143</v>
      </c>
      <c r="D1126" s="248" t="s">
        <v>2213</v>
      </c>
      <c r="E1126" s="7" t="s">
        <v>4144</v>
      </c>
      <c r="F1126" s="26">
        <v>56766600</v>
      </c>
      <c r="G1126" s="7" t="s">
        <v>3373</v>
      </c>
      <c r="H1126" s="249">
        <v>45383</v>
      </c>
      <c r="I1126" s="1" t="s">
        <v>3999</v>
      </c>
      <c r="J1126" s="27">
        <f>K1126/(F1126+N1126)</f>
        <v>0.44444444444444442</v>
      </c>
      <c r="K1126" s="23">
        <v>25229600</v>
      </c>
      <c r="L1126" s="23">
        <f>F1126+N1126-K1126</f>
        <v>31537000</v>
      </c>
      <c r="M1126" s="4" t="s">
        <v>2448</v>
      </c>
      <c r="N1126" s="23">
        <v>0</v>
      </c>
      <c r="O1126" s="7" t="s">
        <v>3366</v>
      </c>
    </row>
    <row r="1127" spans="1:15" ht="13.2" customHeight="1" x14ac:dyDescent="0.25">
      <c r="A1127" s="285" t="s">
        <v>5178</v>
      </c>
      <c r="B1127" s="19" t="s">
        <v>3389</v>
      </c>
      <c r="C1127" s="19" t="s">
        <v>4145</v>
      </c>
      <c r="D1127" s="248" t="s">
        <v>2213</v>
      </c>
      <c r="E1127" s="7" t="s">
        <v>4146</v>
      </c>
      <c r="F1127" s="26">
        <v>42134400</v>
      </c>
      <c r="G1127" s="7" t="s">
        <v>3392</v>
      </c>
      <c r="H1127" s="249">
        <v>45383</v>
      </c>
      <c r="I1127" s="1" t="s">
        <v>3999</v>
      </c>
      <c r="J1127" s="27">
        <f>K1127/(F1127+N1127)</f>
        <v>0.44444444444444442</v>
      </c>
      <c r="K1127" s="23">
        <v>18726400</v>
      </c>
      <c r="L1127" s="23">
        <f>F1127+N1127-K1127</f>
        <v>23408000</v>
      </c>
      <c r="M1127" s="4" t="s">
        <v>2448</v>
      </c>
      <c r="N1127" s="23">
        <v>0</v>
      </c>
      <c r="O1127" s="7" t="s">
        <v>3361</v>
      </c>
    </row>
    <row r="1128" spans="1:15" ht="13.2" customHeight="1" x14ac:dyDescent="0.25">
      <c r="A1128" s="285" t="s">
        <v>5178</v>
      </c>
      <c r="B1128" s="19" t="s">
        <v>5195</v>
      </c>
      <c r="C1128" s="19" t="s">
        <v>4147</v>
      </c>
      <c r="D1128" s="248" t="s">
        <v>2213</v>
      </c>
      <c r="E1128" s="7" t="s">
        <v>4148</v>
      </c>
      <c r="F1128" s="26">
        <v>73626300</v>
      </c>
      <c r="G1128" s="7" t="s">
        <v>4149</v>
      </c>
      <c r="H1128" s="249">
        <v>45383</v>
      </c>
      <c r="I1128" s="1" t="s">
        <v>3999</v>
      </c>
      <c r="J1128" s="27">
        <f>K1128/(F1128+N1128)</f>
        <v>0.44444444444444442</v>
      </c>
      <c r="K1128" s="23">
        <v>32722800</v>
      </c>
      <c r="L1128" s="23">
        <f>F1128+N1128-K1128</f>
        <v>40903500</v>
      </c>
      <c r="M1128" s="4" t="s">
        <v>2448</v>
      </c>
      <c r="N1128" s="23">
        <v>0</v>
      </c>
      <c r="O1128" s="7" t="s">
        <v>3985</v>
      </c>
    </row>
    <row r="1129" spans="1:15" ht="13.2" customHeight="1" x14ac:dyDescent="0.25">
      <c r="A1129" s="285" t="s">
        <v>5178</v>
      </c>
      <c r="B1129" s="19" t="s">
        <v>4150</v>
      </c>
      <c r="C1129" s="19" t="s">
        <v>4151</v>
      </c>
      <c r="D1129" s="248" t="s">
        <v>2213</v>
      </c>
      <c r="E1129" s="7" t="s">
        <v>4152</v>
      </c>
      <c r="F1129" s="26">
        <v>20176200</v>
      </c>
      <c r="G1129" s="7" t="s">
        <v>4153</v>
      </c>
      <c r="H1129" s="249">
        <v>45383</v>
      </c>
      <c r="I1129" s="1" t="s">
        <v>3984</v>
      </c>
      <c r="J1129" s="27">
        <f>K1129/(F1129+N1129)</f>
        <v>0.66666666666666663</v>
      </c>
      <c r="K1129" s="23">
        <v>26901600</v>
      </c>
      <c r="L1129" s="23">
        <f>F1129+N1129-K1129</f>
        <v>13450800</v>
      </c>
      <c r="M1129" s="4">
        <v>1</v>
      </c>
      <c r="N1129" s="23">
        <v>20176200</v>
      </c>
      <c r="O1129" s="7" t="s">
        <v>4154</v>
      </c>
    </row>
    <row r="1130" spans="1:15" ht="13.2" customHeight="1" x14ac:dyDescent="0.25">
      <c r="A1130" s="285" t="s">
        <v>5178</v>
      </c>
      <c r="B1130" s="19" t="s">
        <v>4155</v>
      </c>
      <c r="C1130" s="19" t="s">
        <v>4156</v>
      </c>
      <c r="D1130" s="248" t="s">
        <v>2213</v>
      </c>
      <c r="E1130" s="7" t="s">
        <v>4157</v>
      </c>
      <c r="F1130" s="26">
        <v>8685600</v>
      </c>
      <c r="G1130" s="7" t="s">
        <v>4158</v>
      </c>
      <c r="H1130" s="249">
        <v>45383</v>
      </c>
      <c r="I1130" s="1" t="s">
        <v>3984</v>
      </c>
      <c r="J1130" s="27">
        <f>K1130/(F1130+N1130)</f>
        <v>0.66666666666666663</v>
      </c>
      <c r="K1130" s="23">
        <v>11580800</v>
      </c>
      <c r="L1130" s="23">
        <f>F1130+N1130-K1130</f>
        <v>5790400</v>
      </c>
      <c r="M1130" s="4">
        <v>1</v>
      </c>
      <c r="N1130" s="23">
        <v>8685600</v>
      </c>
      <c r="O1130" s="7" t="s">
        <v>3351</v>
      </c>
    </row>
    <row r="1131" spans="1:15" ht="13.2" customHeight="1" x14ac:dyDescent="0.25">
      <c r="A1131" s="285" t="s">
        <v>5178</v>
      </c>
      <c r="B1131" s="19" t="s">
        <v>4159</v>
      </c>
      <c r="C1131" s="19" t="s">
        <v>4160</v>
      </c>
      <c r="D1131" s="248" t="s">
        <v>2213</v>
      </c>
      <c r="E1131" s="7" t="s">
        <v>4161</v>
      </c>
      <c r="F1131" s="26">
        <v>15015000</v>
      </c>
      <c r="G1131" s="7" t="s">
        <v>4162</v>
      </c>
      <c r="H1131" s="249">
        <v>45383</v>
      </c>
      <c r="I1131" s="1" t="s">
        <v>3984</v>
      </c>
      <c r="J1131" s="27">
        <f>K1131/(F1131+N1131)</f>
        <v>0.66666666666666663</v>
      </c>
      <c r="K1131" s="23">
        <v>20020000</v>
      </c>
      <c r="L1131" s="23">
        <f>F1131+N1131-K1131</f>
        <v>10010000</v>
      </c>
      <c r="M1131" s="4">
        <v>1</v>
      </c>
      <c r="N1131" s="23">
        <v>15015000</v>
      </c>
      <c r="O1131" s="7" t="s">
        <v>3472</v>
      </c>
    </row>
    <row r="1132" spans="1:15" ht="13.2" customHeight="1" x14ac:dyDescent="0.25">
      <c r="A1132" s="285" t="s">
        <v>5178</v>
      </c>
      <c r="B1132" s="19" t="s">
        <v>4163</v>
      </c>
      <c r="C1132" s="19" t="s">
        <v>4164</v>
      </c>
      <c r="D1132" s="248" t="s">
        <v>2213</v>
      </c>
      <c r="E1132" s="7" t="s">
        <v>4165</v>
      </c>
      <c r="F1132" s="26">
        <v>18150000</v>
      </c>
      <c r="G1132" s="7" t="s">
        <v>4166</v>
      </c>
      <c r="H1132" s="249">
        <v>45383</v>
      </c>
      <c r="I1132" s="1" t="s">
        <v>3984</v>
      </c>
      <c r="J1132" s="27">
        <f>K1132/(F1132+N1132)</f>
        <v>0.66666666666666663</v>
      </c>
      <c r="K1132" s="23">
        <v>24200000</v>
      </c>
      <c r="L1132" s="23">
        <f>F1132+N1132-K1132</f>
        <v>12100000</v>
      </c>
      <c r="M1132" s="4">
        <v>1</v>
      </c>
      <c r="N1132" s="23">
        <v>18150000</v>
      </c>
      <c r="O1132" s="7" t="s">
        <v>3467</v>
      </c>
    </row>
    <row r="1133" spans="1:15" ht="13.2" customHeight="1" x14ac:dyDescent="0.25">
      <c r="A1133" s="285" t="s">
        <v>5178</v>
      </c>
      <c r="B1133" s="19" t="s">
        <v>4167</v>
      </c>
      <c r="C1133" s="19" t="s">
        <v>4168</v>
      </c>
      <c r="D1133" s="248" t="s">
        <v>2213</v>
      </c>
      <c r="E1133" s="7" t="s">
        <v>4169</v>
      </c>
      <c r="F1133" s="26">
        <v>34287000</v>
      </c>
      <c r="G1133" s="7" t="s">
        <v>4170</v>
      </c>
      <c r="H1133" s="249">
        <v>45383</v>
      </c>
      <c r="I1133" s="1" t="s">
        <v>3984</v>
      </c>
      <c r="J1133" s="27">
        <f>K1133/(F1133+N1133)</f>
        <v>1</v>
      </c>
      <c r="K1133" s="23">
        <v>34287000</v>
      </c>
      <c r="L1133" s="23">
        <f>F1133+N1133-K1133</f>
        <v>0</v>
      </c>
      <c r="M1133" s="4" t="s">
        <v>2448</v>
      </c>
      <c r="N1133" s="23">
        <v>0</v>
      </c>
      <c r="O1133" s="7" t="s">
        <v>3477</v>
      </c>
    </row>
    <row r="1134" spans="1:15" ht="13.2" customHeight="1" x14ac:dyDescent="0.25">
      <c r="A1134" s="285" t="s">
        <v>5178</v>
      </c>
      <c r="B1134" s="19" t="s">
        <v>3836</v>
      </c>
      <c r="C1134" s="19" t="s">
        <v>4171</v>
      </c>
      <c r="D1134" s="248" t="s">
        <v>2213</v>
      </c>
      <c r="E1134" s="7" t="s">
        <v>4172</v>
      </c>
      <c r="F1134" s="26">
        <v>26198700</v>
      </c>
      <c r="G1134" s="7" t="s">
        <v>3839</v>
      </c>
      <c r="H1134" s="249">
        <v>45383</v>
      </c>
      <c r="I1134" s="1" t="s">
        <v>3984</v>
      </c>
      <c r="J1134" s="27">
        <f>K1134/(F1134+N1134)</f>
        <v>0.66666653307225165</v>
      </c>
      <c r="K1134" s="23">
        <v>34931593</v>
      </c>
      <c r="L1134" s="23">
        <f>F1134+N1134-K1134</f>
        <v>17465807</v>
      </c>
      <c r="M1134" s="4">
        <v>1</v>
      </c>
      <c r="N1134" s="23">
        <v>26198700</v>
      </c>
      <c r="O1134" s="7" t="s">
        <v>3477</v>
      </c>
    </row>
    <row r="1135" spans="1:15" ht="13.2" customHeight="1" x14ac:dyDescent="0.25">
      <c r="A1135" s="285" t="s">
        <v>5178</v>
      </c>
      <c r="B1135" s="19" t="s">
        <v>4173</v>
      </c>
      <c r="C1135" s="19" t="s">
        <v>4174</v>
      </c>
      <c r="D1135" s="248" t="s">
        <v>2213</v>
      </c>
      <c r="E1135" s="7" t="s">
        <v>4175</v>
      </c>
      <c r="F1135" s="26">
        <v>8685600</v>
      </c>
      <c r="G1135" s="7" t="s">
        <v>4176</v>
      </c>
      <c r="H1135" s="249">
        <v>45383</v>
      </c>
      <c r="I1135" s="1" t="s">
        <v>3984</v>
      </c>
      <c r="J1135" s="27">
        <f>K1135/(F1135+N1135)</f>
        <v>1</v>
      </c>
      <c r="K1135" s="23">
        <v>8685600</v>
      </c>
      <c r="L1135" s="23">
        <f>F1135+N1135-K1135</f>
        <v>0</v>
      </c>
      <c r="M1135" s="4" t="s">
        <v>2448</v>
      </c>
      <c r="N1135" s="23">
        <v>0</v>
      </c>
      <c r="O1135" s="7" t="s">
        <v>3663</v>
      </c>
    </row>
    <row r="1136" spans="1:15" ht="13.2" customHeight="1" x14ac:dyDescent="0.25">
      <c r="A1136" s="285" t="s">
        <v>5178</v>
      </c>
      <c r="B1136" s="19" t="s">
        <v>4177</v>
      </c>
      <c r="C1136" s="19" t="s">
        <v>4178</v>
      </c>
      <c r="D1136" s="248" t="s">
        <v>2213</v>
      </c>
      <c r="E1136" s="7" t="s">
        <v>4179</v>
      </c>
      <c r="F1136" s="26">
        <v>8685600</v>
      </c>
      <c r="G1136" s="7" t="s">
        <v>4180</v>
      </c>
      <c r="H1136" s="249">
        <v>45383</v>
      </c>
      <c r="I1136" s="1" t="s">
        <v>3984</v>
      </c>
      <c r="J1136" s="27">
        <f>K1136/(F1136+N1136)</f>
        <v>0.5</v>
      </c>
      <c r="K1136" s="23">
        <v>8685600</v>
      </c>
      <c r="L1136" s="23">
        <f>F1136+N1136-K1136</f>
        <v>8685600</v>
      </c>
      <c r="M1136" s="4">
        <v>1</v>
      </c>
      <c r="N1136" s="23">
        <v>8685600</v>
      </c>
      <c r="O1136" s="7" t="s">
        <v>3646</v>
      </c>
    </row>
    <row r="1137" spans="1:15" ht="13.2" customHeight="1" x14ac:dyDescent="0.25">
      <c r="A1137" s="285" t="s">
        <v>5178</v>
      </c>
      <c r="B1137" s="19" t="s">
        <v>4181</v>
      </c>
      <c r="C1137" s="19" t="s">
        <v>4182</v>
      </c>
      <c r="D1137" s="248" t="s">
        <v>2213</v>
      </c>
      <c r="E1137" s="7" t="s">
        <v>4183</v>
      </c>
      <c r="F1137" s="26">
        <v>16282560</v>
      </c>
      <c r="G1137" s="7" t="s">
        <v>3244</v>
      </c>
      <c r="H1137" s="249">
        <v>45383</v>
      </c>
      <c r="I1137" s="1" t="s">
        <v>3984</v>
      </c>
      <c r="J1137" s="27">
        <f>K1137/(F1137+N1137)</f>
        <v>0.66666666666666663</v>
      </c>
      <c r="K1137" s="23">
        <v>21710080</v>
      </c>
      <c r="L1137" s="23">
        <f>F1137+N1137-K1137</f>
        <v>10855040</v>
      </c>
      <c r="M1137" s="4">
        <v>1</v>
      </c>
      <c r="N1137" s="23">
        <v>16282560</v>
      </c>
      <c r="O1137" s="7" t="s">
        <v>3646</v>
      </c>
    </row>
    <row r="1138" spans="1:15" ht="13.2" customHeight="1" x14ac:dyDescent="0.25">
      <c r="A1138" s="285" t="s">
        <v>5178</v>
      </c>
      <c r="B1138" s="19" t="s">
        <v>4184</v>
      </c>
      <c r="C1138" s="19" t="s">
        <v>4185</v>
      </c>
      <c r="D1138" s="248" t="s">
        <v>2213</v>
      </c>
      <c r="E1138" s="7" t="s">
        <v>4186</v>
      </c>
      <c r="F1138" s="26">
        <v>11040960</v>
      </c>
      <c r="G1138" s="7" t="s">
        <v>3297</v>
      </c>
      <c r="H1138" s="249">
        <v>45383</v>
      </c>
      <c r="I1138" s="1" t="s">
        <v>3984</v>
      </c>
      <c r="J1138" s="27">
        <f>K1138/(F1138+N1138)</f>
        <v>0.66666666666666663</v>
      </c>
      <c r="K1138" s="23">
        <v>14721280</v>
      </c>
      <c r="L1138" s="23">
        <f>F1138+N1138-K1138</f>
        <v>7360640</v>
      </c>
      <c r="M1138" s="4">
        <v>1</v>
      </c>
      <c r="N1138" s="23">
        <v>11040960</v>
      </c>
      <c r="O1138" s="7" t="s">
        <v>3646</v>
      </c>
    </row>
    <row r="1139" spans="1:15" ht="13.2" customHeight="1" x14ac:dyDescent="0.25">
      <c r="A1139" s="285" t="s">
        <v>5178</v>
      </c>
      <c r="B1139" s="19" t="s">
        <v>4187</v>
      </c>
      <c r="C1139" s="19" t="s">
        <v>4188</v>
      </c>
      <c r="D1139" s="248" t="s">
        <v>2213</v>
      </c>
      <c r="E1139" s="7" t="s">
        <v>4189</v>
      </c>
      <c r="F1139" s="26">
        <v>11040960</v>
      </c>
      <c r="G1139" s="7" t="s">
        <v>3656</v>
      </c>
      <c r="H1139" s="249">
        <v>45383</v>
      </c>
      <c r="I1139" s="1" t="s">
        <v>3984</v>
      </c>
      <c r="J1139" s="27">
        <f>K1139/(F1139+N1139)</f>
        <v>0.66666666666666663</v>
      </c>
      <c r="K1139" s="23">
        <v>14721280</v>
      </c>
      <c r="L1139" s="23">
        <f>F1139+N1139-K1139</f>
        <v>7360640</v>
      </c>
      <c r="M1139" s="4">
        <v>1</v>
      </c>
      <c r="N1139" s="23">
        <v>11040960</v>
      </c>
      <c r="O1139" s="7" t="s">
        <v>3236</v>
      </c>
    </row>
    <row r="1140" spans="1:15" ht="13.2" customHeight="1" x14ac:dyDescent="0.25">
      <c r="A1140" s="285" t="s">
        <v>5178</v>
      </c>
      <c r="B1140" s="19" t="s">
        <v>4190</v>
      </c>
      <c r="C1140" s="19" t="s">
        <v>4191</v>
      </c>
      <c r="D1140" s="248" t="s">
        <v>2213</v>
      </c>
      <c r="E1140" s="7" t="s">
        <v>4192</v>
      </c>
      <c r="F1140" s="26">
        <v>11616405</v>
      </c>
      <c r="G1140" s="7" t="s">
        <v>3328</v>
      </c>
      <c r="H1140" s="249">
        <v>45383</v>
      </c>
      <c r="I1140" s="1" t="s">
        <v>3984</v>
      </c>
      <c r="J1140" s="27">
        <f>K1140/(F1140+N1140)</f>
        <v>0.66666666666666663</v>
      </c>
      <c r="K1140" s="23">
        <v>15488540</v>
      </c>
      <c r="L1140" s="23">
        <f>F1140+N1140-K1140</f>
        <v>7744270</v>
      </c>
      <c r="M1140" s="4">
        <v>1</v>
      </c>
      <c r="N1140" s="23">
        <v>11616405</v>
      </c>
      <c r="O1140" s="7" t="s">
        <v>3320</v>
      </c>
    </row>
    <row r="1141" spans="1:15" ht="13.2" customHeight="1" x14ac:dyDescent="0.25">
      <c r="A1141" s="285" t="s">
        <v>5178</v>
      </c>
      <c r="B1141" s="19" t="s">
        <v>3686</v>
      </c>
      <c r="C1141" s="19" t="s">
        <v>4193</v>
      </c>
      <c r="D1141" s="248" t="s">
        <v>2213</v>
      </c>
      <c r="E1141" s="7" t="s">
        <v>4194</v>
      </c>
      <c r="F1141" s="26">
        <v>11616405</v>
      </c>
      <c r="G1141" s="7" t="s">
        <v>3689</v>
      </c>
      <c r="H1141" s="249">
        <v>45383</v>
      </c>
      <c r="I1141" s="1" t="s">
        <v>3984</v>
      </c>
      <c r="J1141" s="27">
        <f>K1141/(F1141+N1141)</f>
        <v>0.66666666666666663</v>
      </c>
      <c r="K1141" s="23">
        <v>15488540</v>
      </c>
      <c r="L1141" s="23">
        <f>F1141+N1141-K1141</f>
        <v>7744270</v>
      </c>
      <c r="M1141" s="4">
        <v>1</v>
      </c>
      <c r="N1141" s="23">
        <v>11616405</v>
      </c>
      <c r="O1141" s="7" t="s">
        <v>3690</v>
      </c>
    </row>
    <row r="1142" spans="1:15" ht="13.2" customHeight="1" x14ac:dyDescent="0.25">
      <c r="A1142" s="285" t="s">
        <v>5178</v>
      </c>
      <c r="B1142" s="19" t="s">
        <v>3695</v>
      </c>
      <c r="C1142" s="19" t="s">
        <v>4195</v>
      </c>
      <c r="D1142" s="248" t="s">
        <v>2213</v>
      </c>
      <c r="E1142" s="7" t="s">
        <v>4196</v>
      </c>
      <c r="F1142" s="26">
        <v>13500000</v>
      </c>
      <c r="G1142" s="7" t="s">
        <v>3698</v>
      </c>
      <c r="H1142" s="249">
        <v>45383</v>
      </c>
      <c r="I1142" s="1" t="s">
        <v>3984</v>
      </c>
      <c r="J1142" s="27">
        <f>K1142/(F1142+N1142)</f>
        <v>0.66666666666666663</v>
      </c>
      <c r="K1142" s="23">
        <v>18000000</v>
      </c>
      <c r="L1142" s="23">
        <f>F1142+N1142-K1142</f>
        <v>9000000</v>
      </c>
      <c r="M1142" s="4">
        <v>1</v>
      </c>
      <c r="N1142" s="23">
        <v>13500000</v>
      </c>
      <c r="O1142" s="7" t="s">
        <v>3690</v>
      </c>
    </row>
    <row r="1143" spans="1:15" ht="13.2" customHeight="1" x14ac:dyDescent="0.25">
      <c r="A1143" s="285" t="s">
        <v>5178</v>
      </c>
      <c r="B1143" s="19" t="s">
        <v>4197</v>
      </c>
      <c r="C1143" s="19" t="s">
        <v>4198</v>
      </c>
      <c r="D1143" s="248" t="s">
        <v>2213</v>
      </c>
      <c r="E1143" s="7" t="s">
        <v>4199</v>
      </c>
      <c r="F1143" s="26">
        <v>12532800</v>
      </c>
      <c r="G1143" s="7" t="s">
        <v>3420</v>
      </c>
      <c r="H1143" s="249">
        <v>45383</v>
      </c>
      <c r="I1143" s="1" t="s">
        <v>3984</v>
      </c>
      <c r="J1143" s="27">
        <f>K1143/(F1143+N1143)</f>
        <v>0.66666666666666663</v>
      </c>
      <c r="K1143" s="23">
        <v>16710400</v>
      </c>
      <c r="L1143" s="23">
        <f>F1143+N1143-K1143</f>
        <v>8355200</v>
      </c>
      <c r="M1143" s="4">
        <v>1</v>
      </c>
      <c r="N1143" s="23">
        <v>12532800</v>
      </c>
      <c r="O1143" s="7" t="s">
        <v>3757</v>
      </c>
    </row>
    <row r="1144" spans="1:15" ht="13.2" customHeight="1" x14ac:dyDescent="0.25">
      <c r="A1144" s="285" t="s">
        <v>5178</v>
      </c>
      <c r="B1144" s="19" t="s">
        <v>4200</v>
      </c>
      <c r="C1144" s="19" t="s">
        <v>4201</v>
      </c>
      <c r="D1144" s="248" t="s">
        <v>2213</v>
      </c>
      <c r="E1144" s="7" t="s">
        <v>4202</v>
      </c>
      <c r="F1144" s="26">
        <v>20176200</v>
      </c>
      <c r="G1144" s="7" t="s">
        <v>3751</v>
      </c>
      <c r="H1144" s="249">
        <v>45383</v>
      </c>
      <c r="I1144" s="1" t="s">
        <v>3984</v>
      </c>
      <c r="J1144" s="27">
        <f>K1144/(F1144+N1144)</f>
        <v>0</v>
      </c>
      <c r="K1144" s="23">
        <v>0</v>
      </c>
      <c r="L1144" s="23">
        <f>F1144+N1144-K1144</f>
        <v>20176200</v>
      </c>
      <c r="M1144" s="4" t="s">
        <v>2448</v>
      </c>
      <c r="N1144" s="23"/>
      <c r="O1144" s="7" t="s">
        <v>3752</v>
      </c>
    </row>
    <row r="1145" spans="1:15" ht="13.2" customHeight="1" x14ac:dyDescent="0.25">
      <c r="A1145" s="285" t="s">
        <v>5178</v>
      </c>
      <c r="B1145" s="19" t="s">
        <v>3767</v>
      </c>
      <c r="C1145" s="19" t="s">
        <v>4203</v>
      </c>
      <c r="D1145" s="248" t="s">
        <v>2213</v>
      </c>
      <c r="E1145" s="7" t="s">
        <v>4204</v>
      </c>
      <c r="F1145" s="26">
        <v>13641600</v>
      </c>
      <c r="G1145" s="7" t="s">
        <v>3770</v>
      </c>
      <c r="H1145" s="249">
        <v>45383</v>
      </c>
      <c r="I1145" s="1" t="s">
        <v>3984</v>
      </c>
      <c r="J1145" s="27">
        <f>K1145/(F1145+N1145)</f>
        <v>0.66666666666666663</v>
      </c>
      <c r="K1145" s="23">
        <v>9094400</v>
      </c>
      <c r="L1145" s="23">
        <f>F1145+N1145-K1145</f>
        <v>4547200</v>
      </c>
      <c r="M1145" s="4" t="s">
        <v>2448</v>
      </c>
      <c r="N1145" s="23"/>
      <c r="O1145" s="7" t="s">
        <v>3771</v>
      </c>
    </row>
    <row r="1146" spans="1:15" ht="13.2" customHeight="1" x14ac:dyDescent="0.25">
      <c r="A1146" s="285" t="s">
        <v>5178</v>
      </c>
      <c r="B1146" s="19" t="s">
        <v>3772</v>
      </c>
      <c r="C1146" s="19" t="s">
        <v>4205</v>
      </c>
      <c r="D1146" s="248" t="s">
        <v>2213</v>
      </c>
      <c r="E1146" s="7" t="s">
        <v>4206</v>
      </c>
      <c r="F1146" s="26">
        <v>19920525</v>
      </c>
      <c r="G1146" s="7" t="s">
        <v>3782</v>
      </c>
      <c r="H1146" s="249">
        <v>45383</v>
      </c>
      <c r="I1146" s="1" t="s">
        <v>3984</v>
      </c>
      <c r="J1146" s="27">
        <f>K1146/(F1146+N1146)</f>
        <v>0.66666666666666663</v>
      </c>
      <c r="K1146" s="23">
        <v>13280350</v>
      </c>
      <c r="L1146" s="23">
        <f>F1146+N1146-K1146</f>
        <v>6640175</v>
      </c>
      <c r="M1146" s="4" t="s">
        <v>2448</v>
      </c>
      <c r="N1146" s="23"/>
      <c r="O1146" s="7" t="s">
        <v>3783</v>
      </c>
    </row>
    <row r="1147" spans="1:15" ht="13.2" customHeight="1" x14ac:dyDescent="0.25">
      <c r="A1147" s="285" t="s">
        <v>5178</v>
      </c>
      <c r="B1147" s="19" t="s">
        <v>4207</v>
      </c>
      <c r="C1147" s="19" t="s">
        <v>4208</v>
      </c>
      <c r="D1147" s="248" t="s">
        <v>2213</v>
      </c>
      <c r="E1147" s="7" t="s">
        <v>4209</v>
      </c>
      <c r="F1147" s="26">
        <v>8685600</v>
      </c>
      <c r="G1147" s="7" t="s">
        <v>4210</v>
      </c>
      <c r="H1147" s="249">
        <v>45383</v>
      </c>
      <c r="I1147" s="1" t="s">
        <v>3984</v>
      </c>
      <c r="J1147" s="27">
        <f>K1147/(F1147+N1147)</f>
        <v>0.66666666666666663</v>
      </c>
      <c r="K1147" s="23">
        <v>11580800</v>
      </c>
      <c r="L1147" s="23">
        <f>F1147+N1147-K1147</f>
        <v>5790400</v>
      </c>
      <c r="M1147" s="4">
        <v>1</v>
      </c>
      <c r="N1147" s="23">
        <v>8685600</v>
      </c>
      <c r="O1147" s="7" t="s">
        <v>4061</v>
      </c>
    </row>
    <row r="1148" spans="1:15" ht="13.2" customHeight="1" x14ac:dyDescent="0.25">
      <c r="A1148" s="285" t="s">
        <v>5178</v>
      </c>
      <c r="B1148" s="19" t="s">
        <v>4211</v>
      </c>
      <c r="C1148" s="19" t="s">
        <v>4212</v>
      </c>
      <c r="D1148" s="248" t="s">
        <v>2213</v>
      </c>
      <c r="E1148" s="7" t="s">
        <v>4213</v>
      </c>
      <c r="F1148" s="26">
        <v>11040960</v>
      </c>
      <c r="G1148" s="7" t="s">
        <v>4214</v>
      </c>
      <c r="H1148" s="249">
        <v>45383</v>
      </c>
      <c r="I1148" s="1" t="s">
        <v>3984</v>
      </c>
      <c r="J1148" s="27">
        <f>K1148/(F1148+N1148)</f>
        <v>0.66666666666666663</v>
      </c>
      <c r="K1148" s="23">
        <v>14721280</v>
      </c>
      <c r="L1148" s="23">
        <f>F1148+N1148-K1148</f>
        <v>7360640</v>
      </c>
      <c r="M1148" s="4">
        <v>1</v>
      </c>
      <c r="N1148" s="23">
        <v>11040960</v>
      </c>
      <c r="O1148" s="7" t="s">
        <v>4058</v>
      </c>
    </row>
    <row r="1149" spans="1:15" ht="13.2" customHeight="1" x14ac:dyDescent="0.25">
      <c r="A1149" s="285" t="s">
        <v>5178</v>
      </c>
      <c r="B1149" s="19" t="s">
        <v>4215</v>
      </c>
      <c r="C1149" s="19" t="s">
        <v>4216</v>
      </c>
      <c r="D1149" s="248" t="s">
        <v>2213</v>
      </c>
      <c r="E1149" s="7" t="s">
        <v>4217</v>
      </c>
      <c r="F1149" s="26">
        <v>12364950</v>
      </c>
      <c r="G1149" s="7" t="s">
        <v>4218</v>
      </c>
      <c r="H1149" s="249">
        <v>45383</v>
      </c>
      <c r="I1149" s="1" t="s">
        <v>3984</v>
      </c>
      <c r="J1149" s="27">
        <f>K1149/(F1149+N1149)</f>
        <v>0.66666666666666663</v>
      </c>
      <c r="K1149" s="23">
        <v>16486600</v>
      </c>
      <c r="L1149" s="23">
        <f>F1149+N1149-K1149</f>
        <v>8243300</v>
      </c>
      <c r="M1149" s="4">
        <v>1</v>
      </c>
      <c r="N1149" s="23">
        <v>12364950</v>
      </c>
      <c r="O1149" s="7" t="s">
        <v>3800</v>
      </c>
    </row>
    <row r="1150" spans="1:15" ht="13.2" customHeight="1" x14ac:dyDescent="0.25">
      <c r="A1150" s="285" t="s">
        <v>5178</v>
      </c>
      <c r="B1150" s="19" t="s">
        <v>4219</v>
      </c>
      <c r="C1150" s="19" t="s">
        <v>4220</v>
      </c>
      <c r="D1150" s="248" t="s">
        <v>2213</v>
      </c>
      <c r="E1150" s="7" t="s">
        <v>4221</v>
      </c>
      <c r="F1150" s="26">
        <v>16064490</v>
      </c>
      <c r="G1150" s="7" t="s">
        <v>4222</v>
      </c>
      <c r="H1150" s="249">
        <v>45383</v>
      </c>
      <c r="I1150" s="1" t="s">
        <v>3984</v>
      </c>
      <c r="J1150" s="27">
        <f>K1150/(F1150+N1150)</f>
        <v>0.66666666666666663</v>
      </c>
      <c r="K1150" s="23">
        <v>21419320</v>
      </c>
      <c r="L1150" s="23">
        <f>F1150+N1150-K1150</f>
        <v>10709660</v>
      </c>
      <c r="M1150" s="4">
        <v>1</v>
      </c>
      <c r="N1150" s="23">
        <v>16064490</v>
      </c>
      <c r="O1150" s="7" t="s">
        <v>3457</v>
      </c>
    </row>
    <row r="1151" spans="1:15" ht="13.2" customHeight="1" x14ac:dyDescent="0.25">
      <c r="A1151" s="285" t="s">
        <v>5178</v>
      </c>
      <c r="B1151" s="19" t="s">
        <v>5198</v>
      </c>
      <c r="C1151" s="19" t="s">
        <v>4223</v>
      </c>
      <c r="D1151" s="248" t="s">
        <v>2213</v>
      </c>
      <c r="E1151" s="7" t="s">
        <v>4224</v>
      </c>
      <c r="F1151" s="26">
        <v>13398000</v>
      </c>
      <c r="G1151" s="7" t="s">
        <v>4225</v>
      </c>
      <c r="H1151" s="249">
        <v>45383</v>
      </c>
      <c r="I1151" s="1" t="s">
        <v>3984</v>
      </c>
      <c r="J1151" s="27">
        <f>K1151/(F1151+N1151)</f>
        <v>1</v>
      </c>
      <c r="K1151" s="23">
        <v>13398000</v>
      </c>
      <c r="L1151" s="23">
        <f>F1151+N1151-K1151</f>
        <v>0</v>
      </c>
      <c r="M1151" s="4" t="s">
        <v>2448</v>
      </c>
      <c r="N1151" s="23">
        <v>0</v>
      </c>
      <c r="O1151" s="7" t="s">
        <v>3095</v>
      </c>
    </row>
    <row r="1152" spans="1:15" ht="13.2" customHeight="1" x14ac:dyDescent="0.25">
      <c r="A1152" s="285" t="s">
        <v>5178</v>
      </c>
      <c r="B1152" s="19" t="s">
        <v>5199</v>
      </c>
      <c r="C1152" s="19" t="s">
        <v>4226</v>
      </c>
      <c r="D1152" s="248" t="s">
        <v>2213</v>
      </c>
      <c r="E1152" s="7" t="s">
        <v>4227</v>
      </c>
      <c r="F1152" s="26">
        <v>10843800</v>
      </c>
      <c r="G1152" s="7" t="s">
        <v>4228</v>
      </c>
      <c r="H1152" s="249">
        <v>45383</v>
      </c>
      <c r="I1152" s="1" t="s">
        <v>3984</v>
      </c>
      <c r="J1152" s="27">
        <f>K1152/(F1152+N1152)</f>
        <v>0.66666666666666663</v>
      </c>
      <c r="K1152" s="23">
        <v>14458400</v>
      </c>
      <c r="L1152" s="23">
        <f>F1152+N1152-K1152</f>
        <v>7229200</v>
      </c>
      <c r="M1152" s="4">
        <v>1</v>
      </c>
      <c r="N1152" s="23">
        <v>10843800</v>
      </c>
      <c r="O1152" s="7" t="s">
        <v>3183</v>
      </c>
    </row>
    <row r="1153" spans="1:15" ht="13.2" customHeight="1" x14ac:dyDescent="0.25">
      <c r="A1153" s="285" t="s">
        <v>5178</v>
      </c>
      <c r="B1153" s="19" t="s">
        <v>5199</v>
      </c>
      <c r="C1153" s="19" t="s">
        <v>4229</v>
      </c>
      <c r="D1153" s="248" t="s">
        <v>2213</v>
      </c>
      <c r="E1153" s="7" t="s">
        <v>4230</v>
      </c>
      <c r="F1153" s="26">
        <v>10843800</v>
      </c>
      <c r="G1153" s="7" t="s">
        <v>4231</v>
      </c>
      <c r="H1153" s="249">
        <v>45383</v>
      </c>
      <c r="I1153" s="1" t="s">
        <v>3984</v>
      </c>
      <c r="J1153" s="27">
        <f>K1153/(F1153+N1153)</f>
        <v>1</v>
      </c>
      <c r="K1153" s="23">
        <v>10843800</v>
      </c>
      <c r="L1153" s="23">
        <f>F1153+N1153-K1153</f>
        <v>0</v>
      </c>
      <c r="M1153" s="4" t="s">
        <v>2448</v>
      </c>
      <c r="N1153" s="23">
        <v>0</v>
      </c>
      <c r="O1153" s="7" t="s">
        <v>3183</v>
      </c>
    </row>
    <row r="1154" spans="1:15" ht="13.2" customHeight="1" x14ac:dyDescent="0.25">
      <c r="A1154" s="285" t="s">
        <v>5178</v>
      </c>
      <c r="B1154" s="19" t="s">
        <v>4232</v>
      </c>
      <c r="C1154" s="19" t="s">
        <v>4233</v>
      </c>
      <c r="D1154" s="248" t="s">
        <v>2213</v>
      </c>
      <c r="E1154" s="7" t="s">
        <v>4234</v>
      </c>
      <c r="F1154" s="26">
        <v>10843800</v>
      </c>
      <c r="G1154" s="7" t="s">
        <v>4235</v>
      </c>
      <c r="H1154" s="249">
        <v>45383</v>
      </c>
      <c r="I1154" s="1" t="s">
        <v>3984</v>
      </c>
      <c r="J1154" s="27">
        <f>K1154/(F1154+N1154)</f>
        <v>0.66666666666666663</v>
      </c>
      <c r="K1154" s="23">
        <v>14458400</v>
      </c>
      <c r="L1154" s="23">
        <f>F1154+N1154-K1154</f>
        <v>7229200</v>
      </c>
      <c r="M1154" s="4">
        <v>1</v>
      </c>
      <c r="N1154" s="23">
        <v>10843800</v>
      </c>
      <c r="O1154" s="7" t="s">
        <v>4236</v>
      </c>
    </row>
    <row r="1155" spans="1:15" ht="13.2" customHeight="1" x14ac:dyDescent="0.25">
      <c r="A1155" s="285" t="s">
        <v>5178</v>
      </c>
      <c r="B1155" s="19" t="s">
        <v>4237</v>
      </c>
      <c r="C1155" s="19" t="s">
        <v>4238</v>
      </c>
      <c r="D1155" s="248" t="s">
        <v>2213</v>
      </c>
      <c r="E1155" s="7" t="s">
        <v>4239</v>
      </c>
      <c r="F1155" s="26">
        <v>13398000</v>
      </c>
      <c r="G1155" s="7" t="s">
        <v>4240</v>
      </c>
      <c r="H1155" s="249">
        <v>45383</v>
      </c>
      <c r="I1155" s="1" t="s">
        <v>3984</v>
      </c>
      <c r="J1155" s="27">
        <f>K1155/(F1155+N1155)</f>
        <v>1</v>
      </c>
      <c r="K1155" s="23">
        <v>13398000</v>
      </c>
      <c r="L1155" s="23">
        <f>F1155+N1155-K1155</f>
        <v>0</v>
      </c>
      <c r="M1155" s="4" t="s">
        <v>2448</v>
      </c>
      <c r="N1155" s="23">
        <v>0</v>
      </c>
      <c r="O1155" s="7" t="s">
        <v>4236</v>
      </c>
    </row>
    <row r="1156" spans="1:15" ht="13.2" customHeight="1" x14ac:dyDescent="0.25">
      <c r="A1156" s="285" t="s">
        <v>5178</v>
      </c>
      <c r="B1156" s="19" t="s">
        <v>5200</v>
      </c>
      <c r="C1156" s="19" t="s">
        <v>4241</v>
      </c>
      <c r="D1156" s="248" t="s">
        <v>2213</v>
      </c>
      <c r="E1156" s="7" t="s">
        <v>4242</v>
      </c>
      <c r="F1156" s="26">
        <v>15991800</v>
      </c>
      <c r="G1156" s="7" t="s">
        <v>4243</v>
      </c>
      <c r="H1156" s="249">
        <v>45383</v>
      </c>
      <c r="I1156" s="1" t="s">
        <v>3984</v>
      </c>
      <c r="J1156" s="27">
        <f>K1156/(F1156+N1156)</f>
        <v>0.66666666666666663</v>
      </c>
      <c r="K1156" s="23">
        <v>21322400</v>
      </c>
      <c r="L1156" s="23">
        <f>F1156+N1156-K1156</f>
        <v>10661200</v>
      </c>
      <c r="M1156" s="4">
        <v>1</v>
      </c>
      <c r="N1156" s="23">
        <v>15991800</v>
      </c>
      <c r="O1156" s="7" t="s">
        <v>4236</v>
      </c>
    </row>
    <row r="1157" spans="1:15" ht="13.2" customHeight="1" x14ac:dyDescent="0.25">
      <c r="A1157" s="285" t="s">
        <v>5178</v>
      </c>
      <c r="B1157" s="19" t="s">
        <v>5190</v>
      </c>
      <c r="C1157" s="19" t="s">
        <v>4244</v>
      </c>
      <c r="D1157" s="248" t="s">
        <v>2213</v>
      </c>
      <c r="E1157" s="7" t="s">
        <v>4245</v>
      </c>
      <c r="F1157" s="26">
        <v>8685600</v>
      </c>
      <c r="G1157" s="7" t="s">
        <v>3872</v>
      </c>
      <c r="H1157" s="249">
        <v>45383</v>
      </c>
      <c r="I1157" s="1" t="s">
        <v>3984</v>
      </c>
      <c r="J1157" s="27">
        <f>K1157/(F1157+N1157)</f>
        <v>0.66666666666666663</v>
      </c>
      <c r="K1157" s="23">
        <v>11580800</v>
      </c>
      <c r="L1157" s="23">
        <f>F1157+N1157-K1157</f>
        <v>5790400</v>
      </c>
      <c r="M1157" s="4">
        <v>1</v>
      </c>
      <c r="N1157" s="23">
        <v>8685600</v>
      </c>
      <c r="O1157" s="7" t="s">
        <v>3183</v>
      </c>
    </row>
    <row r="1158" spans="1:15" ht="13.2" customHeight="1" x14ac:dyDescent="0.25">
      <c r="A1158" s="285" t="s">
        <v>5178</v>
      </c>
      <c r="B1158" s="19" t="s">
        <v>3921</v>
      </c>
      <c r="C1158" s="19" t="s">
        <v>4246</v>
      </c>
      <c r="D1158" s="248" t="s">
        <v>2213</v>
      </c>
      <c r="E1158" s="7" t="s">
        <v>4247</v>
      </c>
      <c r="F1158" s="26">
        <v>8530500</v>
      </c>
      <c r="G1158" s="7" t="s">
        <v>3924</v>
      </c>
      <c r="H1158" s="249">
        <v>45384</v>
      </c>
      <c r="I1158" s="1" t="s">
        <v>3984</v>
      </c>
      <c r="J1158" s="27">
        <f>K1158/(F1158+N1158)</f>
        <v>0.66666666666666663</v>
      </c>
      <c r="K1158" s="23">
        <v>11374000</v>
      </c>
      <c r="L1158" s="23">
        <f>F1158+N1158-K1158</f>
        <v>5687000</v>
      </c>
      <c r="M1158" s="4">
        <v>1</v>
      </c>
      <c r="N1158" s="23">
        <v>8530500</v>
      </c>
      <c r="O1158" s="7" t="s">
        <v>3183</v>
      </c>
    </row>
    <row r="1159" spans="1:15" ht="13.2" customHeight="1" x14ac:dyDescent="0.25">
      <c r="A1159" s="285" t="s">
        <v>5178</v>
      </c>
      <c r="B1159" s="19" t="s">
        <v>4248</v>
      </c>
      <c r="C1159" s="19" t="s">
        <v>4249</v>
      </c>
      <c r="D1159" s="248" t="s">
        <v>2213</v>
      </c>
      <c r="E1159" s="7" t="s">
        <v>4250</v>
      </c>
      <c r="F1159" s="26">
        <v>8530500</v>
      </c>
      <c r="G1159" s="7" t="s">
        <v>4251</v>
      </c>
      <c r="H1159" s="249">
        <v>45383</v>
      </c>
      <c r="I1159" s="1" t="s">
        <v>3984</v>
      </c>
      <c r="J1159" s="27">
        <f>K1159/(F1159+N1159)</f>
        <v>1</v>
      </c>
      <c r="K1159" s="23">
        <v>8530500</v>
      </c>
      <c r="L1159" s="23">
        <f>F1159+N1159-K1159</f>
        <v>0</v>
      </c>
      <c r="M1159" s="4" t="s">
        <v>2448</v>
      </c>
      <c r="N1159" s="23">
        <v>0</v>
      </c>
      <c r="O1159" s="7" t="s">
        <v>3214</v>
      </c>
    </row>
    <row r="1160" spans="1:15" ht="13.2" customHeight="1" x14ac:dyDescent="0.25">
      <c r="A1160" s="285" t="s">
        <v>5178</v>
      </c>
      <c r="B1160" s="19" t="s">
        <v>3524</v>
      </c>
      <c r="C1160" s="19" t="s">
        <v>4252</v>
      </c>
      <c r="D1160" s="248" t="s">
        <v>2213</v>
      </c>
      <c r="E1160" s="7" t="s">
        <v>4253</v>
      </c>
      <c r="F1160" s="26">
        <v>10843800</v>
      </c>
      <c r="G1160" s="7" t="s">
        <v>4254</v>
      </c>
      <c r="H1160" s="249">
        <v>45383</v>
      </c>
      <c r="I1160" s="1" t="s">
        <v>3984</v>
      </c>
      <c r="J1160" s="27">
        <f>K1160/(F1160+N1160)</f>
        <v>1</v>
      </c>
      <c r="K1160" s="23">
        <v>10843800</v>
      </c>
      <c r="L1160" s="23">
        <f>F1160+N1160-K1160</f>
        <v>0</v>
      </c>
      <c r="M1160" s="4" t="s">
        <v>2448</v>
      </c>
      <c r="N1160" s="23">
        <v>0</v>
      </c>
      <c r="O1160" s="7" t="s">
        <v>3847</v>
      </c>
    </row>
    <row r="1161" spans="1:15" ht="13.2" customHeight="1" x14ac:dyDescent="0.25">
      <c r="A1161" s="285" t="s">
        <v>5178</v>
      </c>
      <c r="B1161" s="19" t="s">
        <v>4255</v>
      </c>
      <c r="C1161" s="19" t="s">
        <v>4256</v>
      </c>
      <c r="D1161" s="248" t="s">
        <v>2213</v>
      </c>
      <c r="E1161" s="7" t="s">
        <v>4257</v>
      </c>
      <c r="F1161" s="26">
        <v>11776800.000000002</v>
      </c>
      <c r="G1161" s="7" t="s">
        <v>4258</v>
      </c>
      <c r="H1161" s="249">
        <v>45383</v>
      </c>
      <c r="I1161" s="1" t="s">
        <v>3984</v>
      </c>
      <c r="J1161" s="27">
        <f>K1161/(F1161+N1161)</f>
        <v>0.66666666666666663</v>
      </c>
      <c r="K1161" s="23">
        <v>15702400</v>
      </c>
      <c r="L1161" s="23">
        <f>F1161+N1161-K1161</f>
        <v>7851200</v>
      </c>
      <c r="M1161" s="4">
        <v>1</v>
      </c>
      <c r="N1161" s="23">
        <v>11776799.999999998</v>
      </c>
      <c r="O1161" s="7" t="s">
        <v>4016</v>
      </c>
    </row>
    <row r="1162" spans="1:15" ht="13.2" customHeight="1" x14ac:dyDescent="0.25">
      <c r="A1162" s="285" t="s">
        <v>5178</v>
      </c>
      <c r="B1162" s="19" t="s">
        <v>4259</v>
      </c>
      <c r="C1162" s="19" t="s">
        <v>4260</v>
      </c>
      <c r="D1162" s="248" t="s">
        <v>2213</v>
      </c>
      <c r="E1162" s="7" t="s">
        <v>4261</v>
      </c>
      <c r="F1162" s="26">
        <v>9744000</v>
      </c>
      <c r="G1162" s="7" t="s">
        <v>3707</v>
      </c>
      <c r="H1162" s="249">
        <v>45383</v>
      </c>
      <c r="I1162" s="1" t="s">
        <v>3984</v>
      </c>
      <c r="J1162" s="27">
        <f>K1162/(F1162+N1162)</f>
        <v>0.66666666666666663</v>
      </c>
      <c r="K1162" s="23">
        <v>12992000</v>
      </c>
      <c r="L1162" s="23">
        <f>F1162+N1162-K1162</f>
        <v>6496000</v>
      </c>
      <c r="M1162" s="4">
        <v>1</v>
      </c>
      <c r="N1162" s="23">
        <v>9744000</v>
      </c>
      <c r="O1162" s="7" t="s">
        <v>4016</v>
      </c>
    </row>
    <row r="1163" spans="1:15" ht="13.2" customHeight="1" x14ac:dyDescent="0.25">
      <c r="A1163" s="285" t="s">
        <v>5178</v>
      </c>
      <c r="B1163" s="19" t="s">
        <v>3583</v>
      </c>
      <c r="C1163" s="19" t="s">
        <v>4262</v>
      </c>
      <c r="D1163" s="248" t="s">
        <v>2213</v>
      </c>
      <c r="E1163" s="7" t="s">
        <v>4263</v>
      </c>
      <c r="F1163" s="26">
        <v>11776800</v>
      </c>
      <c r="G1163" s="7" t="s">
        <v>3586</v>
      </c>
      <c r="H1163" s="249">
        <v>45383</v>
      </c>
      <c r="I1163" s="1" t="s">
        <v>3984</v>
      </c>
      <c r="J1163" s="27">
        <f>K1163/(F1163+N1163)</f>
        <v>0.66666666666666663</v>
      </c>
      <c r="K1163" s="23">
        <v>15702400</v>
      </c>
      <c r="L1163" s="23">
        <f>F1163+N1163-K1163</f>
        <v>7851200</v>
      </c>
      <c r="M1163" s="4">
        <v>1</v>
      </c>
      <c r="N1163" s="23">
        <v>11776800</v>
      </c>
      <c r="O1163" s="7" t="s">
        <v>4016</v>
      </c>
    </row>
    <row r="1164" spans="1:15" ht="13.2" customHeight="1" x14ac:dyDescent="0.25">
      <c r="A1164" s="285" t="s">
        <v>5178</v>
      </c>
      <c r="B1164" s="19" t="s">
        <v>4264</v>
      </c>
      <c r="C1164" s="19" t="s">
        <v>4265</v>
      </c>
      <c r="D1164" s="248" t="s">
        <v>2213</v>
      </c>
      <c r="E1164" s="7" t="s">
        <v>4266</v>
      </c>
      <c r="F1164" s="26">
        <v>20176200</v>
      </c>
      <c r="G1164" s="7" t="s">
        <v>4267</v>
      </c>
      <c r="H1164" s="249">
        <v>45383</v>
      </c>
      <c r="I1164" s="1" t="s">
        <v>3984</v>
      </c>
      <c r="J1164" s="27">
        <f>K1164/(F1164+N1164)</f>
        <v>0.66666666666666663</v>
      </c>
      <c r="K1164" s="23">
        <v>26901600</v>
      </c>
      <c r="L1164" s="23">
        <f>F1164+N1164-K1164</f>
        <v>13450800</v>
      </c>
      <c r="M1164" s="4">
        <v>1</v>
      </c>
      <c r="N1164" s="23">
        <v>20176200</v>
      </c>
      <c r="O1164" s="7" t="s">
        <v>3361</v>
      </c>
    </row>
    <row r="1165" spans="1:15" ht="13.2" customHeight="1" x14ac:dyDescent="0.25">
      <c r="A1165" s="285" t="s">
        <v>5178</v>
      </c>
      <c r="B1165" s="19" t="s">
        <v>4268</v>
      </c>
      <c r="C1165" s="19" t="s">
        <v>4269</v>
      </c>
      <c r="D1165" s="248" t="s">
        <v>2213</v>
      </c>
      <c r="E1165" s="7" t="s">
        <v>4270</v>
      </c>
      <c r="F1165" s="26">
        <v>11776800</v>
      </c>
      <c r="G1165" s="7" t="s">
        <v>4271</v>
      </c>
      <c r="H1165" s="249">
        <v>45383</v>
      </c>
      <c r="I1165" s="1" t="s">
        <v>3984</v>
      </c>
      <c r="J1165" s="27">
        <f>K1165/(F1165+N1165)</f>
        <v>0.66666666666666663</v>
      </c>
      <c r="K1165" s="23">
        <v>15702400</v>
      </c>
      <c r="L1165" s="23">
        <f>F1165+N1165-K1165</f>
        <v>7851200</v>
      </c>
      <c r="M1165" s="4">
        <v>1</v>
      </c>
      <c r="N1165" s="23">
        <v>11776800</v>
      </c>
      <c r="O1165" s="7" t="s">
        <v>3366</v>
      </c>
    </row>
    <row r="1166" spans="1:15" ht="13.2" customHeight="1" x14ac:dyDescent="0.25">
      <c r="A1166" s="285" t="s">
        <v>5178</v>
      </c>
      <c r="B1166" s="19" t="s">
        <v>4272</v>
      </c>
      <c r="C1166" s="19" t="s">
        <v>4273</v>
      </c>
      <c r="D1166" s="248" t="s">
        <v>2213</v>
      </c>
      <c r="E1166" s="7" t="s">
        <v>4274</v>
      </c>
      <c r="F1166" s="26">
        <v>15005760</v>
      </c>
      <c r="G1166" s="7" t="s">
        <v>4275</v>
      </c>
      <c r="H1166" s="249">
        <v>45383</v>
      </c>
      <c r="I1166" s="1" t="s">
        <v>3984</v>
      </c>
      <c r="J1166" s="27">
        <f>K1166/(F1166+N1166)</f>
        <v>0.66666666666666663</v>
      </c>
      <c r="K1166" s="23">
        <v>20007680</v>
      </c>
      <c r="L1166" s="23">
        <f>F1166+N1166-K1166</f>
        <v>10003840</v>
      </c>
      <c r="M1166" s="4">
        <v>1</v>
      </c>
      <c r="N1166" s="23">
        <v>15005760</v>
      </c>
      <c r="O1166" s="7" t="s">
        <v>3361</v>
      </c>
    </row>
    <row r="1167" spans="1:15" ht="13.2" customHeight="1" x14ac:dyDescent="0.25">
      <c r="A1167" s="285" t="s">
        <v>5178</v>
      </c>
      <c r="B1167" s="19" t="s">
        <v>4276</v>
      </c>
      <c r="C1167" s="19" t="s">
        <v>4277</v>
      </c>
      <c r="D1167" s="248" t="s">
        <v>2213</v>
      </c>
      <c r="E1167" s="7" t="s">
        <v>4278</v>
      </c>
      <c r="F1167" s="26">
        <v>24542100</v>
      </c>
      <c r="G1167" s="7" t="s">
        <v>4279</v>
      </c>
      <c r="H1167" s="249">
        <v>45383</v>
      </c>
      <c r="I1167" s="1" t="s">
        <v>3984</v>
      </c>
      <c r="J1167" s="27">
        <f>K1167/(F1167+N1167)</f>
        <v>0.66666666666666663</v>
      </c>
      <c r="K1167" s="23">
        <v>32722800</v>
      </c>
      <c r="L1167" s="23">
        <f>F1167+N1167-K1167</f>
        <v>16361400</v>
      </c>
      <c r="M1167" s="4">
        <v>1</v>
      </c>
      <c r="N1167" s="23">
        <v>24542100</v>
      </c>
      <c r="O1167" s="7" t="s">
        <v>3361</v>
      </c>
    </row>
    <row r="1168" spans="1:15" ht="13.2" customHeight="1" x14ac:dyDescent="0.25">
      <c r="A1168" s="285" t="s">
        <v>5178</v>
      </c>
      <c r="B1168" s="19" t="s">
        <v>4280</v>
      </c>
      <c r="C1168" s="19" t="s">
        <v>4281</v>
      </c>
      <c r="D1168" s="248" t="s">
        <v>2213</v>
      </c>
      <c r="E1168" s="7" t="s">
        <v>4282</v>
      </c>
      <c r="F1168" s="26">
        <v>84125250</v>
      </c>
      <c r="G1168" s="7" t="s">
        <v>4283</v>
      </c>
      <c r="H1168" s="249">
        <v>45383</v>
      </c>
      <c r="I1168" s="1" t="s">
        <v>3999</v>
      </c>
      <c r="J1168" s="27">
        <f>K1168/(F1168+N1168)</f>
        <v>0.44444444444444442</v>
      </c>
      <c r="K1168" s="23">
        <v>37389000</v>
      </c>
      <c r="L1168" s="23">
        <f>F1168+N1168-K1168</f>
        <v>46736250</v>
      </c>
      <c r="M1168" s="4" t="s">
        <v>2448</v>
      </c>
      <c r="N1168" s="23">
        <v>0</v>
      </c>
      <c r="O1168" s="7" t="s">
        <v>4284</v>
      </c>
    </row>
    <row r="1169" spans="1:15" ht="13.2" customHeight="1" x14ac:dyDescent="0.25">
      <c r="A1169" s="285" t="s">
        <v>5178</v>
      </c>
      <c r="B1169" s="19" t="s">
        <v>3478</v>
      </c>
      <c r="C1169" s="19" t="s">
        <v>4285</v>
      </c>
      <c r="D1169" s="248" t="s">
        <v>2213</v>
      </c>
      <c r="E1169" s="7" t="s">
        <v>4286</v>
      </c>
      <c r="F1169" s="26">
        <v>47975400</v>
      </c>
      <c r="G1169" s="7" t="s">
        <v>3485</v>
      </c>
      <c r="H1169" s="249">
        <v>45383</v>
      </c>
      <c r="I1169" s="1" t="s">
        <v>3999</v>
      </c>
      <c r="J1169" s="27">
        <f>K1169/(F1169+N1169)</f>
        <v>0.44444444444444442</v>
      </c>
      <c r="K1169" s="23">
        <v>21322400</v>
      </c>
      <c r="L1169" s="23">
        <f>F1169+N1169-K1169</f>
        <v>26653000</v>
      </c>
      <c r="M1169" s="4" t="s">
        <v>2448</v>
      </c>
      <c r="N1169" s="23">
        <v>0</v>
      </c>
      <c r="O1169" s="7" t="s">
        <v>4287</v>
      </c>
    </row>
    <row r="1170" spans="1:15" ht="13.2" customHeight="1" x14ac:dyDescent="0.25">
      <c r="A1170" s="285" t="s">
        <v>5178</v>
      </c>
      <c r="B1170" s="19" t="s">
        <v>3409</v>
      </c>
      <c r="C1170" s="19" t="s">
        <v>4288</v>
      </c>
      <c r="D1170" s="248" t="s">
        <v>2213</v>
      </c>
      <c r="E1170" s="7" t="s">
        <v>4289</v>
      </c>
      <c r="F1170" s="26">
        <v>59895000</v>
      </c>
      <c r="G1170" s="7" t="s">
        <v>3412</v>
      </c>
      <c r="H1170" s="249">
        <v>45383</v>
      </c>
      <c r="I1170" s="1" t="s">
        <v>3999</v>
      </c>
      <c r="J1170" s="27">
        <f>K1170/(F1170+N1170)</f>
        <v>0.44444444444444442</v>
      </c>
      <c r="K1170" s="23">
        <v>26620000</v>
      </c>
      <c r="L1170" s="23">
        <f>F1170+N1170-K1170</f>
        <v>33275000</v>
      </c>
      <c r="M1170" s="4" t="s">
        <v>2448</v>
      </c>
      <c r="N1170" s="23">
        <v>0</v>
      </c>
      <c r="O1170" s="7" t="s">
        <v>4290</v>
      </c>
    </row>
    <row r="1171" spans="1:15" ht="13.2" customHeight="1" x14ac:dyDescent="0.25">
      <c r="A1171" s="285" t="s">
        <v>5178</v>
      </c>
      <c r="B1171" s="19" t="s">
        <v>3413</v>
      </c>
      <c r="C1171" s="19" t="s">
        <v>4291</v>
      </c>
      <c r="D1171" s="248" t="s">
        <v>2213</v>
      </c>
      <c r="E1171" s="7" t="s">
        <v>4292</v>
      </c>
      <c r="F1171" s="26">
        <v>34699500</v>
      </c>
      <c r="G1171" s="7" t="s">
        <v>3416</v>
      </c>
      <c r="H1171" s="249">
        <v>45383</v>
      </c>
      <c r="I1171" s="1" t="s">
        <v>3999</v>
      </c>
      <c r="J1171" s="27">
        <f>K1171/(F1171+N1171)</f>
        <v>0.44444444444444442</v>
      </c>
      <c r="K1171" s="23">
        <v>15422000</v>
      </c>
      <c r="L1171" s="23">
        <f>F1171+N1171-K1171</f>
        <v>19277500</v>
      </c>
      <c r="M1171" s="4" t="s">
        <v>2448</v>
      </c>
      <c r="N1171" s="23">
        <v>0</v>
      </c>
      <c r="O1171" s="7" t="s">
        <v>4290</v>
      </c>
    </row>
    <row r="1172" spans="1:15" ht="13.2" customHeight="1" x14ac:dyDescent="0.25">
      <c r="A1172" s="285" t="s">
        <v>5178</v>
      </c>
      <c r="B1172" s="19" t="s">
        <v>3335</v>
      </c>
      <c r="C1172" s="19" t="s">
        <v>4293</v>
      </c>
      <c r="D1172" s="248" t="s">
        <v>2213</v>
      </c>
      <c r="E1172" s="7" t="s">
        <v>4294</v>
      </c>
      <c r="F1172" s="26">
        <v>60528600</v>
      </c>
      <c r="G1172" s="7" t="s">
        <v>3338</v>
      </c>
      <c r="H1172" s="249">
        <v>45383</v>
      </c>
      <c r="I1172" s="1" t="s">
        <v>3999</v>
      </c>
      <c r="J1172" s="27">
        <f>K1172/(F1172+N1172)</f>
        <v>0.44444444444444442</v>
      </c>
      <c r="K1172" s="23">
        <v>26901600</v>
      </c>
      <c r="L1172" s="23">
        <f>F1172+N1172-K1172</f>
        <v>33627000</v>
      </c>
      <c r="M1172" s="4" t="s">
        <v>2448</v>
      </c>
      <c r="N1172" s="23">
        <v>0</v>
      </c>
      <c r="O1172" s="7" t="s">
        <v>3334</v>
      </c>
    </row>
    <row r="1173" spans="1:15" ht="13.2" customHeight="1" x14ac:dyDescent="0.25">
      <c r="A1173" s="285" t="s">
        <v>5178</v>
      </c>
      <c r="B1173" s="19" t="s">
        <v>3339</v>
      </c>
      <c r="C1173" s="19" t="s">
        <v>4295</v>
      </c>
      <c r="D1173" s="248" t="s">
        <v>2213</v>
      </c>
      <c r="E1173" s="7" t="s">
        <v>4296</v>
      </c>
      <c r="F1173" s="26">
        <v>60528600</v>
      </c>
      <c r="G1173" s="7" t="s">
        <v>3342</v>
      </c>
      <c r="H1173" s="249">
        <v>45383</v>
      </c>
      <c r="I1173" s="1" t="s">
        <v>3999</v>
      </c>
      <c r="J1173" s="27">
        <f>K1173/(F1173+N1173)</f>
        <v>0.44444444444444442</v>
      </c>
      <c r="K1173" s="23">
        <v>26901600</v>
      </c>
      <c r="L1173" s="23">
        <f>F1173+N1173-K1173</f>
        <v>33627000</v>
      </c>
      <c r="M1173" s="4" t="s">
        <v>2448</v>
      </c>
      <c r="N1173" s="23">
        <v>0</v>
      </c>
      <c r="O1173" s="7" t="s">
        <v>4297</v>
      </c>
    </row>
    <row r="1174" spans="1:15" ht="13.2" customHeight="1" x14ac:dyDescent="0.25">
      <c r="A1174" s="285" t="s">
        <v>5178</v>
      </c>
      <c r="B1174" s="19" t="s">
        <v>3335</v>
      </c>
      <c r="C1174" s="19" t="s">
        <v>4298</v>
      </c>
      <c r="D1174" s="248" t="s">
        <v>2213</v>
      </c>
      <c r="E1174" s="7" t="s">
        <v>4299</v>
      </c>
      <c r="F1174" s="26">
        <v>60528600</v>
      </c>
      <c r="G1174" s="7" t="s">
        <v>3346</v>
      </c>
      <c r="H1174" s="249">
        <v>45383</v>
      </c>
      <c r="I1174" s="1" t="s">
        <v>3999</v>
      </c>
      <c r="J1174" s="27">
        <f>K1174/(F1174+N1174)</f>
        <v>0.44444444444444442</v>
      </c>
      <c r="K1174" s="23">
        <v>26901600</v>
      </c>
      <c r="L1174" s="23">
        <f>F1174+N1174-K1174</f>
        <v>33627000</v>
      </c>
      <c r="M1174" s="4" t="s">
        <v>2448</v>
      </c>
      <c r="N1174" s="23">
        <v>0</v>
      </c>
      <c r="O1174" s="7" t="s">
        <v>4297</v>
      </c>
    </row>
    <row r="1175" spans="1:15" ht="13.2" customHeight="1" x14ac:dyDescent="0.25">
      <c r="A1175" s="285" t="s">
        <v>5178</v>
      </c>
      <c r="B1175" s="19" t="s">
        <v>3575</v>
      </c>
      <c r="C1175" s="19" t="s">
        <v>4300</v>
      </c>
      <c r="D1175" s="248" t="s">
        <v>2213</v>
      </c>
      <c r="E1175" s="7" t="s">
        <v>4301</v>
      </c>
      <c r="F1175" s="26">
        <v>60528600</v>
      </c>
      <c r="G1175" s="7" t="s">
        <v>3578</v>
      </c>
      <c r="H1175" s="249">
        <v>45383</v>
      </c>
      <c r="I1175" s="1" t="s">
        <v>3999</v>
      </c>
      <c r="J1175" s="27">
        <f>K1175/(F1175+N1175)</f>
        <v>0.44444444444444442</v>
      </c>
      <c r="K1175" s="23">
        <v>26901600</v>
      </c>
      <c r="L1175" s="23">
        <f>F1175+N1175-K1175</f>
        <v>33627000</v>
      </c>
      <c r="M1175" s="4" t="s">
        <v>2448</v>
      </c>
      <c r="N1175" s="23">
        <v>0</v>
      </c>
      <c r="O1175" s="7" t="s">
        <v>3351</v>
      </c>
    </row>
    <row r="1176" spans="1:15" ht="13.2" customHeight="1" x14ac:dyDescent="0.25">
      <c r="A1176" s="285" t="s">
        <v>5178</v>
      </c>
      <c r="B1176" s="19" t="s">
        <v>3616</v>
      </c>
      <c r="C1176" s="19" t="s">
        <v>4302</v>
      </c>
      <c r="D1176" s="248" t="s">
        <v>2213</v>
      </c>
      <c r="E1176" s="7" t="s">
        <v>4303</v>
      </c>
      <c r="F1176" s="26">
        <v>10843800.000000002</v>
      </c>
      <c r="G1176" s="7" t="s">
        <v>4304</v>
      </c>
      <c r="H1176" s="249">
        <v>45384</v>
      </c>
      <c r="I1176" s="1" t="s">
        <v>3984</v>
      </c>
      <c r="J1176" s="27">
        <f>K1176/(F1176+N1176)</f>
        <v>0.66666666666666663</v>
      </c>
      <c r="K1176" s="23">
        <v>14458400</v>
      </c>
      <c r="L1176" s="23">
        <f>F1176+N1176-K1176</f>
        <v>7229200</v>
      </c>
      <c r="M1176" s="4">
        <v>1</v>
      </c>
      <c r="N1176" s="23">
        <v>10843799.999999998</v>
      </c>
      <c r="O1176" s="7" t="s">
        <v>3183</v>
      </c>
    </row>
    <row r="1177" spans="1:15" ht="13.2" customHeight="1" x14ac:dyDescent="0.25">
      <c r="A1177" s="285" t="s">
        <v>5178</v>
      </c>
      <c r="B1177" s="19" t="s">
        <v>4305</v>
      </c>
      <c r="C1177" s="19" t="s">
        <v>4306</v>
      </c>
      <c r="D1177" s="248" t="s">
        <v>2213</v>
      </c>
      <c r="E1177" s="7" t="s">
        <v>4307</v>
      </c>
      <c r="F1177" s="26">
        <v>10843800.000000002</v>
      </c>
      <c r="G1177" s="7" t="s">
        <v>4308</v>
      </c>
      <c r="H1177" s="249">
        <v>45384</v>
      </c>
      <c r="I1177" s="1" t="s">
        <v>3984</v>
      </c>
      <c r="J1177" s="27">
        <f>K1177/(F1177+N1177)</f>
        <v>0.66666666666666663</v>
      </c>
      <c r="K1177" s="23">
        <v>14458400</v>
      </c>
      <c r="L1177" s="23">
        <f>F1177+N1177-K1177</f>
        <v>7229200</v>
      </c>
      <c r="M1177" s="4">
        <v>1</v>
      </c>
      <c r="N1177" s="23">
        <v>10843799.999999998</v>
      </c>
      <c r="O1177" s="7" t="s">
        <v>3183</v>
      </c>
    </row>
    <row r="1178" spans="1:15" ht="13.2" customHeight="1" x14ac:dyDescent="0.25">
      <c r="A1178" s="285" t="s">
        <v>5178</v>
      </c>
      <c r="B1178" s="19" t="s">
        <v>4309</v>
      </c>
      <c r="C1178" s="19" t="s">
        <v>4310</v>
      </c>
      <c r="D1178" s="248" t="s">
        <v>2213</v>
      </c>
      <c r="E1178" s="7" t="s">
        <v>4311</v>
      </c>
      <c r="F1178" s="26">
        <v>10843800.000000002</v>
      </c>
      <c r="G1178" s="7" t="s">
        <v>4312</v>
      </c>
      <c r="H1178" s="249">
        <v>45384</v>
      </c>
      <c r="I1178" s="1" t="s">
        <v>3984</v>
      </c>
      <c r="J1178" s="27">
        <f>K1178/(F1178+N1178)</f>
        <v>0.66666666666666663</v>
      </c>
      <c r="K1178" s="23">
        <v>14458400</v>
      </c>
      <c r="L1178" s="23">
        <f>F1178+N1178-K1178</f>
        <v>7229200</v>
      </c>
      <c r="M1178" s="4">
        <v>1</v>
      </c>
      <c r="N1178" s="23">
        <v>10843799.999999998</v>
      </c>
      <c r="O1178" s="7" t="s">
        <v>3183</v>
      </c>
    </row>
    <row r="1179" spans="1:15" ht="13.2" customHeight="1" x14ac:dyDescent="0.25">
      <c r="A1179" s="285" t="s">
        <v>5178</v>
      </c>
      <c r="B1179" s="19" t="s">
        <v>4313</v>
      </c>
      <c r="C1179" s="19" t="s">
        <v>4314</v>
      </c>
      <c r="D1179" s="248" t="s">
        <v>2213</v>
      </c>
      <c r="E1179" s="7" t="s">
        <v>4315</v>
      </c>
      <c r="F1179" s="26">
        <v>10843800.000000002</v>
      </c>
      <c r="G1179" s="7" t="s">
        <v>4316</v>
      </c>
      <c r="H1179" s="249">
        <v>45384</v>
      </c>
      <c r="I1179" s="1" t="s">
        <v>3984</v>
      </c>
      <c r="J1179" s="27">
        <f>K1179/(F1179+N1179)</f>
        <v>0.99999999999999978</v>
      </c>
      <c r="K1179" s="23">
        <v>10843800</v>
      </c>
      <c r="L1179" s="23">
        <f>F1179+N1179-K1179</f>
        <v>0</v>
      </c>
      <c r="M1179" s="4" t="s">
        <v>2448</v>
      </c>
      <c r="N1179" s="23">
        <v>0</v>
      </c>
      <c r="O1179" s="7" t="s">
        <v>3183</v>
      </c>
    </row>
    <row r="1180" spans="1:15" ht="13.2" customHeight="1" x14ac:dyDescent="0.25">
      <c r="A1180" s="285" t="s">
        <v>5178</v>
      </c>
      <c r="B1180" s="19" t="s">
        <v>3957</v>
      </c>
      <c r="C1180" s="19" t="s">
        <v>4317</v>
      </c>
      <c r="D1180" s="248" t="s">
        <v>2213</v>
      </c>
      <c r="E1180" s="7" t="s">
        <v>4318</v>
      </c>
      <c r="F1180" s="26">
        <v>15991800</v>
      </c>
      <c r="G1180" s="7" t="s">
        <v>4319</v>
      </c>
      <c r="H1180" s="249">
        <v>45384</v>
      </c>
      <c r="I1180" s="1" t="s">
        <v>3984</v>
      </c>
      <c r="J1180" s="27">
        <f>K1180/(F1180+N1180)</f>
        <v>0.66666666666666663</v>
      </c>
      <c r="K1180" s="23">
        <v>21322400</v>
      </c>
      <c r="L1180" s="23">
        <f>F1180+N1180-K1180</f>
        <v>10661200</v>
      </c>
      <c r="M1180" s="4">
        <v>1</v>
      </c>
      <c r="N1180" s="23">
        <v>15991800</v>
      </c>
      <c r="O1180" s="7" t="s">
        <v>4094</v>
      </c>
    </row>
    <row r="1181" spans="1:15" ht="13.2" customHeight="1" x14ac:dyDescent="0.25">
      <c r="A1181" s="285" t="s">
        <v>5178</v>
      </c>
      <c r="B1181" s="19" t="s">
        <v>4320</v>
      </c>
      <c r="C1181" s="19" t="s">
        <v>4321</v>
      </c>
      <c r="D1181" s="248" t="s">
        <v>2213</v>
      </c>
      <c r="E1181" s="7" t="s">
        <v>4322</v>
      </c>
      <c r="F1181" s="26">
        <v>10843800.000000002</v>
      </c>
      <c r="G1181" s="7" t="s">
        <v>4323</v>
      </c>
      <c r="H1181" s="249">
        <v>45384</v>
      </c>
      <c r="I1181" s="1" t="s">
        <v>3984</v>
      </c>
      <c r="J1181" s="27">
        <f>K1181/(F1181+N1181)</f>
        <v>0.99999999999999978</v>
      </c>
      <c r="K1181" s="23">
        <v>10843800</v>
      </c>
      <c r="L1181" s="23">
        <f>F1181+N1181-K1181</f>
        <v>0</v>
      </c>
      <c r="M1181" s="4" t="s">
        <v>2448</v>
      </c>
      <c r="N1181" s="23">
        <v>0</v>
      </c>
      <c r="O1181" s="7" t="s">
        <v>3183</v>
      </c>
    </row>
    <row r="1182" spans="1:15" ht="13.2" customHeight="1" x14ac:dyDescent="0.25">
      <c r="A1182" s="285" t="s">
        <v>5178</v>
      </c>
      <c r="B1182" s="19" t="s">
        <v>4324</v>
      </c>
      <c r="C1182" s="19" t="s">
        <v>4325</v>
      </c>
      <c r="D1182" s="248" t="s">
        <v>2213</v>
      </c>
      <c r="E1182" s="7" t="s">
        <v>4326</v>
      </c>
      <c r="F1182" s="26">
        <v>11566500.000000002</v>
      </c>
      <c r="G1182" s="7" t="s">
        <v>4327</v>
      </c>
      <c r="H1182" s="249">
        <v>45384</v>
      </c>
      <c r="I1182" s="1" t="s">
        <v>3984</v>
      </c>
      <c r="J1182" s="27">
        <f>K1182/(F1182+N1182)</f>
        <v>0.66666666666666663</v>
      </c>
      <c r="K1182" s="23">
        <v>15422000</v>
      </c>
      <c r="L1182" s="23">
        <f>F1182+N1182-K1182</f>
        <v>7711000</v>
      </c>
      <c r="M1182" s="4">
        <v>1</v>
      </c>
      <c r="N1182" s="23">
        <v>11566499.999999998</v>
      </c>
      <c r="O1182" s="7" t="s">
        <v>4236</v>
      </c>
    </row>
    <row r="1183" spans="1:15" ht="13.2" customHeight="1" x14ac:dyDescent="0.25">
      <c r="A1183" s="285" t="s">
        <v>5178</v>
      </c>
      <c r="B1183" s="19" t="s">
        <v>3616</v>
      </c>
      <c r="C1183" s="19" t="s">
        <v>4328</v>
      </c>
      <c r="D1183" s="248" t="s">
        <v>2213</v>
      </c>
      <c r="E1183" s="7" t="s">
        <v>4329</v>
      </c>
      <c r="F1183" s="26">
        <v>10843800.000000002</v>
      </c>
      <c r="G1183" s="7" t="s">
        <v>4330</v>
      </c>
      <c r="H1183" s="249">
        <v>45384</v>
      </c>
      <c r="I1183" s="1" t="s">
        <v>3984</v>
      </c>
      <c r="J1183" s="27">
        <f>K1183/(F1183+N1183)</f>
        <v>0.66666666666666663</v>
      </c>
      <c r="K1183" s="23">
        <v>14458400</v>
      </c>
      <c r="L1183" s="23">
        <f>F1183+N1183-K1183</f>
        <v>7229200</v>
      </c>
      <c r="M1183" s="4">
        <v>1</v>
      </c>
      <c r="N1183" s="23">
        <v>10843799.999999998</v>
      </c>
      <c r="O1183" s="7" t="s">
        <v>4094</v>
      </c>
    </row>
    <row r="1184" spans="1:15" ht="13.2" customHeight="1" x14ac:dyDescent="0.25">
      <c r="A1184" s="285" t="s">
        <v>5178</v>
      </c>
      <c r="B1184" s="19" t="s">
        <v>3616</v>
      </c>
      <c r="C1184" s="19" t="s">
        <v>4331</v>
      </c>
      <c r="D1184" s="248" t="s">
        <v>2213</v>
      </c>
      <c r="E1184" s="7" t="s">
        <v>4332</v>
      </c>
      <c r="F1184" s="26">
        <v>10843800.000000002</v>
      </c>
      <c r="G1184" s="7" t="s">
        <v>4333</v>
      </c>
      <c r="H1184" s="249">
        <v>45384</v>
      </c>
      <c r="I1184" s="1" t="s">
        <v>3984</v>
      </c>
      <c r="J1184" s="27">
        <f>K1184/(F1184+N1184)</f>
        <v>0.66666666666666663</v>
      </c>
      <c r="K1184" s="23">
        <v>14458400</v>
      </c>
      <c r="L1184" s="23">
        <f>F1184+N1184-K1184</f>
        <v>7229200</v>
      </c>
      <c r="M1184" s="4">
        <v>1</v>
      </c>
      <c r="N1184" s="23">
        <v>10843799.999999998</v>
      </c>
      <c r="O1184" s="7" t="s">
        <v>3183</v>
      </c>
    </row>
    <row r="1185" spans="1:15" ht="13.2" customHeight="1" x14ac:dyDescent="0.25">
      <c r="A1185" s="285" t="s">
        <v>5178</v>
      </c>
      <c r="B1185" s="19" t="s">
        <v>3616</v>
      </c>
      <c r="C1185" s="19" t="s">
        <v>4334</v>
      </c>
      <c r="D1185" s="248" t="s">
        <v>2213</v>
      </c>
      <c r="E1185" s="7" t="s">
        <v>4335</v>
      </c>
      <c r="F1185" s="26">
        <v>10843800.000000002</v>
      </c>
      <c r="G1185" s="7" t="s">
        <v>4336</v>
      </c>
      <c r="H1185" s="249">
        <v>45384</v>
      </c>
      <c r="I1185" s="1" t="s">
        <v>3984</v>
      </c>
      <c r="J1185" s="27">
        <f>K1185/(F1185+N1185)</f>
        <v>0.66666666666666663</v>
      </c>
      <c r="K1185" s="23">
        <v>14458400</v>
      </c>
      <c r="L1185" s="23">
        <f>F1185+N1185-K1185</f>
        <v>7229200</v>
      </c>
      <c r="M1185" s="4">
        <v>1</v>
      </c>
      <c r="N1185" s="23">
        <v>10843799.999999998</v>
      </c>
      <c r="O1185" s="7" t="s">
        <v>4236</v>
      </c>
    </row>
    <row r="1186" spans="1:15" ht="13.2" customHeight="1" x14ac:dyDescent="0.25">
      <c r="A1186" s="285" t="s">
        <v>5178</v>
      </c>
      <c r="B1186" s="19" t="s">
        <v>3616</v>
      </c>
      <c r="C1186" s="19" t="s">
        <v>4337</v>
      </c>
      <c r="D1186" s="248" t="s">
        <v>2213</v>
      </c>
      <c r="E1186" s="7" t="s">
        <v>4338</v>
      </c>
      <c r="F1186" s="26">
        <v>10843800.000000002</v>
      </c>
      <c r="G1186" s="7" t="s">
        <v>4339</v>
      </c>
      <c r="H1186" s="249">
        <v>45384</v>
      </c>
      <c r="I1186" s="1" t="s">
        <v>3984</v>
      </c>
      <c r="J1186" s="27">
        <f>K1186/(F1186+N1186)</f>
        <v>0.66666666666666663</v>
      </c>
      <c r="K1186" s="23">
        <v>14458400</v>
      </c>
      <c r="L1186" s="23">
        <f>F1186+N1186-K1186</f>
        <v>7229200</v>
      </c>
      <c r="M1186" s="4">
        <v>1</v>
      </c>
      <c r="N1186" s="23">
        <v>10843799.999999998</v>
      </c>
      <c r="O1186" s="7" t="s">
        <v>4094</v>
      </c>
    </row>
    <row r="1187" spans="1:15" ht="13.2" customHeight="1" x14ac:dyDescent="0.25">
      <c r="A1187" s="285" t="s">
        <v>5178</v>
      </c>
      <c r="B1187" s="19" t="s">
        <v>3616</v>
      </c>
      <c r="C1187" s="19" t="s">
        <v>4340</v>
      </c>
      <c r="D1187" s="248" t="s">
        <v>2213</v>
      </c>
      <c r="E1187" s="7" t="s">
        <v>4341</v>
      </c>
      <c r="F1187" s="26">
        <v>10843800.000000002</v>
      </c>
      <c r="G1187" s="7" t="s">
        <v>4342</v>
      </c>
      <c r="H1187" s="249">
        <v>45384</v>
      </c>
      <c r="I1187" s="1" t="s">
        <v>3984</v>
      </c>
      <c r="J1187" s="27">
        <f>K1187/(F1187+N1187)</f>
        <v>0.66666666666666663</v>
      </c>
      <c r="K1187" s="23">
        <v>14458400</v>
      </c>
      <c r="L1187" s="23">
        <f>F1187+N1187-K1187</f>
        <v>7229200</v>
      </c>
      <c r="M1187" s="4">
        <v>1</v>
      </c>
      <c r="N1187" s="23">
        <v>10843799.999999998</v>
      </c>
      <c r="O1187" s="7" t="s">
        <v>3183</v>
      </c>
    </row>
    <row r="1188" spans="1:15" ht="13.2" customHeight="1" x14ac:dyDescent="0.25">
      <c r="A1188" s="285" t="s">
        <v>5178</v>
      </c>
      <c r="B1188" s="19" t="s">
        <v>3616</v>
      </c>
      <c r="C1188" s="19" t="s">
        <v>4343</v>
      </c>
      <c r="D1188" s="248" t="s">
        <v>2213</v>
      </c>
      <c r="E1188" s="7" t="s">
        <v>4344</v>
      </c>
      <c r="F1188" s="26">
        <v>8530500</v>
      </c>
      <c r="G1188" s="7" t="s">
        <v>4345</v>
      </c>
      <c r="H1188" s="249">
        <v>45384</v>
      </c>
      <c r="I1188" s="1" t="s">
        <v>3984</v>
      </c>
      <c r="J1188" s="27">
        <f>K1188/(F1188+N1188)</f>
        <v>0.66666666666666663</v>
      </c>
      <c r="K1188" s="23">
        <v>11374000</v>
      </c>
      <c r="L1188" s="23">
        <f>F1188+N1188-K1188</f>
        <v>5687000</v>
      </c>
      <c r="M1188" s="4">
        <v>1</v>
      </c>
      <c r="N1188" s="23">
        <v>8530500</v>
      </c>
      <c r="O1188" s="7" t="s">
        <v>3183</v>
      </c>
    </row>
    <row r="1189" spans="1:15" ht="13.2" customHeight="1" x14ac:dyDescent="0.25">
      <c r="A1189" s="285" t="s">
        <v>5178</v>
      </c>
      <c r="B1189" s="19" t="s">
        <v>3863</v>
      </c>
      <c r="C1189" s="19" t="s">
        <v>4346</v>
      </c>
      <c r="D1189" s="248" t="s">
        <v>2213</v>
      </c>
      <c r="E1189" s="7" t="s">
        <v>4347</v>
      </c>
      <c r="F1189" s="26">
        <v>8530500</v>
      </c>
      <c r="G1189" s="7" t="s">
        <v>4348</v>
      </c>
      <c r="H1189" s="249">
        <v>45384</v>
      </c>
      <c r="I1189" s="1" t="s">
        <v>3984</v>
      </c>
      <c r="J1189" s="27">
        <f>K1189/(F1189+N1189)</f>
        <v>0.66666666666666663</v>
      </c>
      <c r="K1189" s="23">
        <v>11374000</v>
      </c>
      <c r="L1189" s="23">
        <f>F1189+N1189-K1189</f>
        <v>5687000</v>
      </c>
      <c r="M1189" s="4">
        <v>1</v>
      </c>
      <c r="N1189" s="23">
        <v>8530500</v>
      </c>
      <c r="O1189" s="7" t="s">
        <v>3183</v>
      </c>
    </row>
    <row r="1190" spans="1:15" ht="13.2" customHeight="1" x14ac:dyDescent="0.25">
      <c r="A1190" s="285" t="s">
        <v>5178</v>
      </c>
      <c r="B1190" s="19" t="s">
        <v>3863</v>
      </c>
      <c r="C1190" s="19" t="s">
        <v>4349</v>
      </c>
      <c r="D1190" s="248" t="s">
        <v>2213</v>
      </c>
      <c r="E1190" s="7" t="s">
        <v>4350</v>
      </c>
      <c r="F1190" s="26">
        <v>10843800.000000002</v>
      </c>
      <c r="G1190" s="7" t="s">
        <v>4351</v>
      </c>
      <c r="H1190" s="249">
        <v>45384</v>
      </c>
      <c r="I1190" s="1" t="s">
        <v>3984</v>
      </c>
      <c r="J1190" s="27">
        <f>K1190/(F1190+N1190)</f>
        <v>0.5</v>
      </c>
      <c r="K1190" s="23">
        <v>10843800</v>
      </c>
      <c r="L1190" s="23">
        <f>F1190+N1190-K1190</f>
        <v>10843800</v>
      </c>
      <c r="M1190" s="4">
        <v>1</v>
      </c>
      <c r="N1190" s="23">
        <v>10843799.999999998</v>
      </c>
      <c r="O1190" s="7" t="s">
        <v>3183</v>
      </c>
    </row>
    <row r="1191" spans="1:15" ht="13.2" customHeight="1" x14ac:dyDescent="0.25">
      <c r="A1191" s="285" t="s">
        <v>5178</v>
      </c>
      <c r="B1191" s="19" t="s">
        <v>3863</v>
      </c>
      <c r="C1191" s="19" t="s">
        <v>4352</v>
      </c>
      <c r="D1191" s="248" t="s">
        <v>2213</v>
      </c>
      <c r="E1191" s="7" t="s">
        <v>4353</v>
      </c>
      <c r="F1191" s="26">
        <v>10843800.000000002</v>
      </c>
      <c r="G1191" s="7" t="s">
        <v>4354</v>
      </c>
      <c r="H1191" s="249">
        <v>45384</v>
      </c>
      <c r="I1191" s="1" t="s">
        <v>3984</v>
      </c>
      <c r="J1191" s="27">
        <f>K1191/(F1191+N1191)</f>
        <v>0.66666666666666663</v>
      </c>
      <c r="K1191" s="23">
        <v>14458400</v>
      </c>
      <c r="L1191" s="23">
        <f>F1191+N1191-K1191</f>
        <v>7229200</v>
      </c>
      <c r="M1191" s="4">
        <v>1</v>
      </c>
      <c r="N1191" s="23">
        <v>10843799.999999998</v>
      </c>
      <c r="O1191" s="7" t="s">
        <v>3183</v>
      </c>
    </row>
    <row r="1192" spans="1:15" ht="13.2" customHeight="1" x14ac:dyDescent="0.25">
      <c r="A1192" s="285" t="s">
        <v>5178</v>
      </c>
      <c r="B1192" s="19" t="s">
        <v>3863</v>
      </c>
      <c r="C1192" s="19" t="s">
        <v>4355</v>
      </c>
      <c r="D1192" s="248" t="s">
        <v>2213</v>
      </c>
      <c r="E1192" s="7" t="s">
        <v>4356</v>
      </c>
      <c r="F1192" s="26">
        <v>10843800.000000002</v>
      </c>
      <c r="G1192" s="7" t="s">
        <v>4357</v>
      </c>
      <c r="H1192" s="249">
        <v>45384</v>
      </c>
      <c r="I1192" s="1" t="s">
        <v>3984</v>
      </c>
      <c r="J1192" s="27">
        <f>K1192/(F1192+N1192)</f>
        <v>0.66666666666666663</v>
      </c>
      <c r="K1192" s="23">
        <v>14458400</v>
      </c>
      <c r="L1192" s="23">
        <f>F1192+N1192-K1192</f>
        <v>7229200</v>
      </c>
      <c r="M1192" s="4">
        <v>1</v>
      </c>
      <c r="N1192" s="23">
        <v>10843799.999999998</v>
      </c>
      <c r="O1192" s="7" t="s">
        <v>3157</v>
      </c>
    </row>
    <row r="1193" spans="1:15" ht="13.2" customHeight="1" x14ac:dyDescent="0.25">
      <c r="A1193" s="285" t="s">
        <v>5178</v>
      </c>
      <c r="B1193" s="19" t="s">
        <v>3863</v>
      </c>
      <c r="C1193" s="19" t="s">
        <v>4358</v>
      </c>
      <c r="D1193" s="248" t="s">
        <v>2213</v>
      </c>
      <c r="E1193" s="7" t="s">
        <v>4359</v>
      </c>
      <c r="F1193" s="26">
        <v>8530500</v>
      </c>
      <c r="G1193" s="7" t="s">
        <v>4360</v>
      </c>
      <c r="H1193" s="249">
        <v>45384</v>
      </c>
      <c r="I1193" s="1" t="s">
        <v>3984</v>
      </c>
      <c r="J1193" s="27">
        <f>K1193/(F1193+N1193)</f>
        <v>1</v>
      </c>
      <c r="K1193" s="23">
        <v>8530500</v>
      </c>
      <c r="L1193" s="23">
        <f>F1193+N1193-K1193</f>
        <v>0</v>
      </c>
      <c r="M1193" s="4" t="s">
        <v>2448</v>
      </c>
      <c r="N1193" s="23">
        <v>0</v>
      </c>
      <c r="O1193" s="7" t="s">
        <v>3183</v>
      </c>
    </row>
    <row r="1194" spans="1:15" ht="13.2" customHeight="1" x14ac:dyDescent="0.25">
      <c r="A1194" s="285" t="s">
        <v>5178</v>
      </c>
      <c r="B1194" s="19" t="s">
        <v>3863</v>
      </c>
      <c r="C1194" s="19" t="s">
        <v>4361</v>
      </c>
      <c r="D1194" s="248" t="s">
        <v>2213</v>
      </c>
      <c r="E1194" s="7" t="s">
        <v>4362</v>
      </c>
      <c r="F1194" s="26">
        <v>8530500</v>
      </c>
      <c r="G1194" s="7" t="s">
        <v>4363</v>
      </c>
      <c r="H1194" s="249">
        <v>45384</v>
      </c>
      <c r="I1194" s="1" t="s">
        <v>3984</v>
      </c>
      <c r="J1194" s="27">
        <f>K1194/(F1194+N1194)</f>
        <v>0.66666666666666663</v>
      </c>
      <c r="K1194" s="23">
        <v>11374000</v>
      </c>
      <c r="L1194" s="23">
        <f>F1194+N1194-K1194</f>
        <v>5687000</v>
      </c>
      <c r="M1194" s="4">
        <v>1</v>
      </c>
      <c r="N1194" s="23">
        <v>8530500</v>
      </c>
      <c r="O1194" s="7" t="s">
        <v>3183</v>
      </c>
    </row>
    <row r="1195" spans="1:15" ht="13.2" customHeight="1" x14ac:dyDescent="0.25">
      <c r="A1195" s="285" t="s">
        <v>5178</v>
      </c>
      <c r="B1195" s="19" t="s">
        <v>5190</v>
      </c>
      <c r="C1195" s="19" t="s">
        <v>4364</v>
      </c>
      <c r="D1195" s="248" t="s">
        <v>2213</v>
      </c>
      <c r="E1195" s="7" t="s">
        <v>4365</v>
      </c>
      <c r="F1195" s="26">
        <v>8530500</v>
      </c>
      <c r="G1195" s="7" t="s">
        <v>4366</v>
      </c>
      <c r="H1195" s="249">
        <v>45384</v>
      </c>
      <c r="I1195" s="1" t="s">
        <v>3984</v>
      </c>
      <c r="J1195" s="27">
        <f>K1195/(F1195+N1195)</f>
        <v>0.66666666666666663</v>
      </c>
      <c r="K1195" s="23">
        <v>11374000</v>
      </c>
      <c r="L1195" s="23">
        <f>F1195+N1195-K1195</f>
        <v>5687000</v>
      </c>
      <c r="M1195" s="4">
        <v>1</v>
      </c>
      <c r="N1195" s="23">
        <v>8530500</v>
      </c>
      <c r="O1195" s="7" t="s">
        <v>3183</v>
      </c>
    </row>
    <row r="1196" spans="1:15" ht="13.2" customHeight="1" x14ac:dyDescent="0.25">
      <c r="A1196" s="285" t="s">
        <v>5178</v>
      </c>
      <c r="B1196" s="19" t="s">
        <v>3863</v>
      </c>
      <c r="C1196" s="19" t="s">
        <v>4367</v>
      </c>
      <c r="D1196" s="248" t="s">
        <v>2213</v>
      </c>
      <c r="E1196" s="7" t="s">
        <v>4368</v>
      </c>
      <c r="F1196" s="26">
        <v>8530500</v>
      </c>
      <c r="G1196" s="7" t="s">
        <v>4369</v>
      </c>
      <c r="H1196" s="249">
        <v>45384</v>
      </c>
      <c r="I1196" s="1" t="s">
        <v>3984</v>
      </c>
      <c r="J1196" s="27">
        <f>K1196/(F1196+N1196)</f>
        <v>0.66666666666666663</v>
      </c>
      <c r="K1196" s="23">
        <v>11374000</v>
      </c>
      <c r="L1196" s="23">
        <f>F1196+N1196-K1196</f>
        <v>5687000</v>
      </c>
      <c r="M1196" s="4">
        <v>1</v>
      </c>
      <c r="N1196" s="23">
        <v>8530500</v>
      </c>
      <c r="O1196" s="7" t="s">
        <v>3183</v>
      </c>
    </row>
    <row r="1197" spans="1:15" ht="13.2" customHeight="1" x14ac:dyDescent="0.25">
      <c r="A1197" s="285" t="s">
        <v>5178</v>
      </c>
      <c r="B1197" s="19" t="s">
        <v>3520</v>
      </c>
      <c r="C1197" s="19" t="s">
        <v>4370</v>
      </c>
      <c r="D1197" s="248" t="s">
        <v>2213</v>
      </c>
      <c r="E1197" s="7" t="s">
        <v>4371</v>
      </c>
      <c r="F1197" s="26">
        <v>8530500</v>
      </c>
      <c r="G1197" s="7" t="s">
        <v>4372</v>
      </c>
      <c r="H1197" s="249">
        <v>45384</v>
      </c>
      <c r="I1197" s="1" t="s">
        <v>3984</v>
      </c>
      <c r="J1197" s="27">
        <f>K1197/(F1197+N1197)</f>
        <v>0.66666666666666663</v>
      </c>
      <c r="K1197" s="23">
        <v>11374000</v>
      </c>
      <c r="L1197" s="23">
        <f>F1197+N1197-K1197</f>
        <v>5687000</v>
      </c>
      <c r="M1197" s="4">
        <v>1</v>
      </c>
      <c r="N1197" s="23">
        <v>8530500</v>
      </c>
      <c r="O1197" s="7" t="s">
        <v>3183</v>
      </c>
    </row>
    <row r="1198" spans="1:15" ht="13.2" customHeight="1" x14ac:dyDescent="0.25">
      <c r="A1198" s="285" t="s">
        <v>5178</v>
      </c>
      <c r="B1198" s="19" t="s">
        <v>3616</v>
      </c>
      <c r="C1198" s="19" t="s">
        <v>4373</v>
      </c>
      <c r="D1198" s="248" t="s">
        <v>2213</v>
      </c>
      <c r="E1198" s="7" t="s">
        <v>4374</v>
      </c>
      <c r="F1198" s="26">
        <v>10843800.000000002</v>
      </c>
      <c r="G1198" s="7" t="s">
        <v>4375</v>
      </c>
      <c r="H1198" s="249">
        <v>45384</v>
      </c>
      <c r="I1198" s="1" t="s">
        <v>3984</v>
      </c>
      <c r="J1198" s="27">
        <f>K1198/(F1198+N1198)</f>
        <v>0.66666666666666663</v>
      </c>
      <c r="K1198" s="23">
        <v>14458400</v>
      </c>
      <c r="L1198" s="23">
        <f>F1198+N1198-K1198</f>
        <v>7229200</v>
      </c>
      <c r="M1198" s="4">
        <v>1</v>
      </c>
      <c r="N1198" s="23">
        <v>10843799.999999998</v>
      </c>
      <c r="O1198" s="7" t="s">
        <v>3183</v>
      </c>
    </row>
    <row r="1199" spans="1:15" ht="13.2" customHeight="1" x14ac:dyDescent="0.25">
      <c r="A1199" s="285" t="s">
        <v>5178</v>
      </c>
      <c r="B1199" s="19" t="s">
        <v>3616</v>
      </c>
      <c r="C1199" s="19" t="s">
        <v>4376</v>
      </c>
      <c r="D1199" s="248" t="s">
        <v>2213</v>
      </c>
      <c r="E1199" s="7" t="s">
        <v>4377</v>
      </c>
      <c r="F1199" s="26">
        <v>10843800.000000002</v>
      </c>
      <c r="G1199" s="7" t="s">
        <v>4378</v>
      </c>
      <c r="H1199" s="249">
        <v>45384</v>
      </c>
      <c r="I1199" s="1" t="s">
        <v>3984</v>
      </c>
      <c r="J1199" s="27">
        <f>K1199/(F1199+N1199)</f>
        <v>0.66666666666666663</v>
      </c>
      <c r="K1199" s="23">
        <v>14458400</v>
      </c>
      <c r="L1199" s="23">
        <f>F1199+N1199-K1199</f>
        <v>7229200</v>
      </c>
      <c r="M1199" s="4">
        <v>1</v>
      </c>
      <c r="N1199" s="23">
        <v>10843799.999999998</v>
      </c>
      <c r="O1199" s="7" t="s">
        <v>4094</v>
      </c>
    </row>
    <row r="1200" spans="1:15" ht="13.2" customHeight="1" x14ac:dyDescent="0.25">
      <c r="A1200" s="285" t="s">
        <v>5178</v>
      </c>
      <c r="B1200" s="19" t="s">
        <v>3616</v>
      </c>
      <c r="C1200" s="19" t="s">
        <v>4379</v>
      </c>
      <c r="D1200" s="248" t="s">
        <v>2213</v>
      </c>
      <c r="E1200" s="7" t="s">
        <v>4380</v>
      </c>
      <c r="F1200" s="26">
        <v>10843800.000000002</v>
      </c>
      <c r="G1200" s="7" t="s">
        <v>4381</v>
      </c>
      <c r="H1200" s="249">
        <v>45384</v>
      </c>
      <c r="I1200" s="1" t="s">
        <v>3984</v>
      </c>
      <c r="J1200" s="27">
        <f>K1200/(F1200+N1200)</f>
        <v>0.66666666666666663</v>
      </c>
      <c r="K1200" s="23">
        <v>14458400</v>
      </c>
      <c r="L1200" s="23">
        <f>F1200+N1200-K1200</f>
        <v>7229200</v>
      </c>
      <c r="M1200" s="4">
        <v>1</v>
      </c>
      <c r="N1200" s="23">
        <v>10843799.999999998</v>
      </c>
      <c r="O1200" s="7" t="s">
        <v>3183</v>
      </c>
    </row>
    <row r="1201" spans="1:15" ht="13.2" customHeight="1" x14ac:dyDescent="0.25">
      <c r="A1201" s="285" t="s">
        <v>5178</v>
      </c>
      <c r="B1201" s="19" t="s">
        <v>3616</v>
      </c>
      <c r="C1201" s="19" t="s">
        <v>4382</v>
      </c>
      <c r="D1201" s="248" t="s">
        <v>2213</v>
      </c>
      <c r="E1201" s="7" t="s">
        <v>4383</v>
      </c>
      <c r="F1201" s="26">
        <v>10843800.000000002</v>
      </c>
      <c r="G1201" s="7" t="s">
        <v>4384</v>
      </c>
      <c r="H1201" s="249">
        <v>45384</v>
      </c>
      <c r="I1201" s="1" t="s">
        <v>3984</v>
      </c>
      <c r="J1201" s="27">
        <f>K1201/(F1201+N1201)</f>
        <v>0.66666666666666663</v>
      </c>
      <c r="K1201" s="23">
        <v>14458400</v>
      </c>
      <c r="L1201" s="23">
        <f>F1201+N1201-K1201</f>
        <v>7229200</v>
      </c>
      <c r="M1201" s="4">
        <v>1</v>
      </c>
      <c r="N1201" s="23">
        <v>10843799.999999998</v>
      </c>
      <c r="O1201" s="7" t="s">
        <v>4094</v>
      </c>
    </row>
    <row r="1202" spans="1:15" ht="13.2" customHeight="1" x14ac:dyDescent="0.25">
      <c r="A1202" s="285" t="s">
        <v>5178</v>
      </c>
      <c r="B1202" s="19" t="s">
        <v>3616</v>
      </c>
      <c r="C1202" s="19" t="s">
        <v>4385</v>
      </c>
      <c r="D1202" s="248" t="s">
        <v>2213</v>
      </c>
      <c r="E1202" s="7" t="s">
        <v>4386</v>
      </c>
      <c r="F1202" s="26">
        <v>10843800.000000002</v>
      </c>
      <c r="G1202" s="7" t="s">
        <v>4387</v>
      </c>
      <c r="H1202" s="249">
        <v>45384</v>
      </c>
      <c r="I1202" s="1" t="s">
        <v>3984</v>
      </c>
      <c r="J1202" s="27">
        <f>K1202/(F1202+N1202)</f>
        <v>0.99999999999999978</v>
      </c>
      <c r="K1202" s="23">
        <v>10843800</v>
      </c>
      <c r="L1202" s="23">
        <f>F1202+N1202-K1202</f>
        <v>0</v>
      </c>
      <c r="M1202" s="4" t="s">
        <v>2448</v>
      </c>
      <c r="N1202" s="23">
        <v>0</v>
      </c>
      <c r="O1202" s="7" t="s">
        <v>3183</v>
      </c>
    </row>
    <row r="1203" spans="1:15" ht="13.2" customHeight="1" x14ac:dyDescent="0.25">
      <c r="A1203" s="285" t="s">
        <v>5178</v>
      </c>
      <c r="B1203" s="19" t="s">
        <v>3604</v>
      </c>
      <c r="C1203" s="19" t="s">
        <v>4388</v>
      </c>
      <c r="D1203" s="248" t="s">
        <v>2213</v>
      </c>
      <c r="E1203" s="7" t="s">
        <v>4389</v>
      </c>
      <c r="F1203" s="26">
        <v>10843800.000000002</v>
      </c>
      <c r="G1203" s="7" t="s">
        <v>4390</v>
      </c>
      <c r="H1203" s="249">
        <v>45384</v>
      </c>
      <c r="I1203" s="1" t="s">
        <v>3984</v>
      </c>
      <c r="J1203" s="27">
        <f>K1203/(F1203+N1203)</f>
        <v>0.66666666666666663</v>
      </c>
      <c r="K1203" s="23">
        <v>14458400</v>
      </c>
      <c r="L1203" s="23">
        <f>F1203+N1203-K1203</f>
        <v>7229200</v>
      </c>
      <c r="M1203" s="4">
        <v>1</v>
      </c>
      <c r="N1203" s="23">
        <v>10843799.999999998</v>
      </c>
      <c r="O1203" s="7" t="s">
        <v>4094</v>
      </c>
    </row>
    <row r="1204" spans="1:15" ht="13.2" customHeight="1" x14ac:dyDescent="0.25">
      <c r="A1204" s="285" t="s">
        <v>5178</v>
      </c>
      <c r="B1204" s="19" t="s">
        <v>4391</v>
      </c>
      <c r="C1204" s="19" t="s">
        <v>4392</v>
      </c>
      <c r="D1204" s="248" t="s">
        <v>2213</v>
      </c>
      <c r="E1204" s="7" t="s">
        <v>4393</v>
      </c>
      <c r="F1204" s="26">
        <v>13398000</v>
      </c>
      <c r="G1204" s="7" t="s">
        <v>4394</v>
      </c>
      <c r="H1204" s="249">
        <v>45384</v>
      </c>
      <c r="I1204" s="1" t="s">
        <v>3984</v>
      </c>
      <c r="J1204" s="27">
        <f>K1204/(F1204+N1204)</f>
        <v>0.66666666666666663</v>
      </c>
      <c r="K1204" s="23">
        <v>17864000</v>
      </c>
      <c r="L1204" s="23">
        <f>F1204+N1204-K1204</f>
        <v>8932000</v>
      </c>
      <c r="M1204" s="4">
        <v>1</v>
      </c>
      <c r="N1204" s="23">
        <v>13398000</v>
      </c>
      <c r="O1204" s="7" t="s">
        <v>4094</v>
      </c>
    </row>
    <row r="1205" spans="1:15" ht="13.2" customHeight="1" x14ac:dyDescent="0.25">
      <c r="A1205" s="285" t="s">
        <v>5178</v>
      </c>
      <c r="B1205" s="19" t="s">
        <v>4395</v>
      </c>
      <c r="C1205" s="19" t="s">
        <v>4396</v>
      </c>
      <c r="D1205" s="248" t="s">
        <v>2213</v>
      </c>
      <c r="E1205" s="7" t="s">
        <v>4397</v>
      </c>
      <c r="F1205" s="26">
        <v>15005760</v>
      </c>
      <c r="G1205" s="7" t="s">
        <v>4398</v>
      </c>
      <c r="H1205" s="249">
        <v>45398</v>
      </c>
      <c r="I1205" s="1" t="s">
        <v>3984</v>
      </c>
      <c r="J1205" s="27">
        <f>K1205/(F1205+N1205)</f>
        <v>0.66666666666666663</v>
      </c>
      <c r="K1205" s="23">
        <v>20007680</v>
      </c>
      <c r="L1205" s="23">
        <f>F1205+N1205-K1205</f>
        <v>10003840</v>
      </c>
      <c r="M1205" s="4">
        <v>1</v>
      </c>
      <c r="N1205" s="23">
        <v>15005760</v>
      </c>
      <c r="O1205" s="7" t="s">
        <v>4399</v>
      </c>
    </row>
    <row r="1206" spans="1:15" ht="13.2" customHeight="1" x14ac:dyDescent="0.25">
      <c r="A1206" s="285" t="s">
        <v>5178</v>
      </c>
      <c r="B1206" s="19" t="s">
        <v>4400</v>
      </c>
      <c r="C1206" s="19" t="s">
        <v>4401</v>
      </c>
      <c r="D1206" s="248" t="s">
        <v>2213</v>
      </c>
      <c r="E1206" s="7" t="s">
        <v>4402</v>
      </c>
      <c r="F1206" s="26">
        <v>11776800</v>
      </c>
      <c r="G1206" s="7" t="s">
        <v>4403</v>
      </c>
      <c r="H1206" s="249">
        <v>45398</v>
      </c>
      <c r="I1206" s="1" t="s">
        <v>3984</v>
      </c>
      <c r="J1206" s="27">
        <f>K1206/(F1206+N1206)</f>
        <v>0.66666666666666663</v>
      </c>
      <c r="K1206" s="23">
        <v>15702400</v>
      </c>
      <c r="L1206" s="23">
        <f>F1206+N1206-K1206</f>
        <v>7851200</v>
      </c>
      <c r="M1206" s="4">
        <v>1</v>
      </c>
      <c r="N1206" s="23">
        <v>11776800</v>
      </c>
      <c r="O1206" s="7" t="s">
        <v>4297</v>
      </c>
    </row>
    <row r="1207" spans="1:15" ht="13.2" customHeight="1" x14ac:dyDescent="0.25">
      <c r="A1207" s="285" t="s">
        <v>5178</v>
      </c>
      <c r="B1207" s="19" t="s">
        <v>4400</v>
      </c>
      <c r="C1207" s="19" t="s">
        <v>4404</v>
      </c>
      <c r="D1207" s="248" t="s">
        <v>2213</v>
      </c>
      <c r="E1207" s="7" t="s">
        <v>4405</v>
      </c>
      <c r="F1207" s="26">
        <v>11776800</v>
      </c>
      <c r="G1207" s="7" t="s">
        <v>4406</v>
      </c>
      <c r="H1207" s="249">
        <v>45398</v>
      </c>
      <c r="I1207" s="1" t="s">
        <v>3984</v>
      </c>
      <c r="J1207" s="27">
        <f>K1207/(F1207+N1207)</f>
        <v>0.66666666666666663</v>
      </c>
      <c r="K1207" s="23">
        <v>15702400</v>
      </c>
      <c r="L1207" s="23">
        <f>F1207+N1207-K1207</f>
        <v>7851200</v>
      </c>
      <c r="M1207" s="4">
        <v>1</v>
      </c>
      <c r="N1207" s="23">
        <v>11776800</v>
      </c>
      <c r="O1207" s="7" t="s">
        <v>3334</v>
      </c>
    </row>
    <row r="1208" spans="1:15" ht="13.2" customHeight="1" x14ac:dyDescent="0.25">
      <c r="A1208" s="285" t="s">
        <v>5178</v>
      </c>
      <c r="B1208" s="19" t="s">
        <v>4407</v>
      </c>
      <c r="C1208" s="19" t="s">
        <v>4408</v>
      </c>
      <c r="D1208" s="248" t="s">
        <v>2213</v>
      </c>
      <c r="E1208" s="7" t="s">
        <v>4409</v>
      </c>
      <c r="F1208" s="26">
        <v>73626300</v>
      </c>
      <c r="G1208" s="7" t="s">
        <v>4410</v>
      </c>
      <c r="H1208" s="249">
        <v>45398</v>
      </c>
      <c r="I1208" s="1" t="s">
        <v>3999</v>
      </c>
      <c r="J1208" s="27">
        <f>K1208/(F1208+N1208)</f>
        <v>0.44444444444444442</v>
      </c>
      <c r="K1208" s="23">
        <v>32722800</v>
      </c>
      <c r="L1208" s="23">
        <f>F1208+N1208-K1208</f>
        <v>40903500</v>
      </c>
      <c r="M1208" s="4" t="s">
        <v>2448</v>
      </c>
      <c r="N1208" s="23">
        <v>0</v>
      </c>
      <c r="O1208" s="7" t="s">
        <v>4411</v>
      </c>
    </row>
    <row r="1209" spans="1:15" ht="13.2" customHeight="1" x14ac:dyDescent="0.25">
      <c r="A1209" s="285" t="s">
        <v>5178</v>
      </c>
      <c r="B1209" s="19" t="s">
        <v>4412</v>
      </c>
      <c r="C1209" s="19" t="s">
        <v>4413</v>
      </c>
      <c r="D1209" s="248" t="s">
        <v>2213</v>
      </c>
      <c r="E1209" s="7" t="s">
        <v>4414</v>
      </c>
      <c r="F1209" s="26">
        <v>63000000</v>
      </c>
      <c r="G1209" s="7" t="s">
        <v>4415</v>
      </c>
      <c r="H1209" s="249">
        <v>45398</v>
      </c>
      <c r="I1209" s="1" t="s">
        <v>3999</v>
      </c>
      <c r="J1209" s="27">
        <f>K1209/(F1209+N1209)</f>
        <v>0.44444444444444442</v>
      </c>
      <c r="K1209" s="23">
        <v>28000000</v>
      </c>
      <c r="L1209" s="23">
        <f>F1209+N1209-K1209</f>
        <v>35000000</v>
      </c>
      <c r="M1209" s="4" t="s">
        <v>2448</v>
      </c>
      <c r="N1209" s="23">
        <v>0</v>
      </c>
      <c r="O1209" s="7" t="s">
        <v>4290</v>
      </c>
    </row>
    <row r="1210" spans="1:15" ht="13.2" customHeight="1" x14ac:dyDescent="0.25">
      <c r="A1210" s="285" t="s">
        <v>5178</v>
      </c>
      <c r="B1210" s="19" t="s">
        <v>3913</v>
      </c>
      <c r="C1210" s="19" t="s">
        <v>4416</v>
      </c>
      <c r="D1210" s="248" t="s">
        <v>2213</v>
      </c>
      <c r="E1210" s="7" t="s">
        <v>4417</v>
      </c>
      <c r="F1210" s="26">
        <v>12309000</v>
      </c>
      <c r="G1210" s="7" t="s">
        <v>1731</v>
      </c>
      <c r="H1210" s="249">
        <v>45398</v>
      </c>
      <c r="I1210" s="1" t="s">
        <v>3984</v>
      </c>
      <c r="J1210" s="27">
        <f>K1210/(F1210+N1210)</f>
        <v>1</v>
      </c>
      <c r="K1210" s="23">
        <v>12309000</v>
      </c>
      <c r="L1210" s="23">
        <f>F1210+N1210-K1210</f>
        <v>0</v>
      </c>
      <c r="M1210" s="4" t="s">
        <v>2448</v>
      </c>
      <c r="N1210" s="23">
        <v>0</v>
      </c>
      <c r="O1210" s="7" t="s">
        <v>3095</v>
      </c>
    </row>
    <row r="1211" spans="1:15" ht="13.2" customHeight="1" x14ac:dyDescent="0.25">
      <c r="A1211" s="285" t="s">
        <v>5178</v>
      </c>
      <c r="B1211" s="19" t="s">
        <v>4418</v>
      </c>
      <c r="C1211" s="19" t="s">
        <v>4419</v>
      </c>
      <c r="D1211" s="248" t="s">
        <v>2213</v>
      </c>
      <c r="E1211" s="7" t="s">
        <v>4420</v>
      </c>
      <c r="F1211" s="26">
        <v>32531400</v>
      </c>
      <c r="G1211" s="7" t="s">
        <v>4421</v>
      </c>
      <c r="H1211" s="249">
        <v>45398</v>
      </c>
      <c r="I1211" s="1" t="s">
        <v>3999</v>
      </c>
      <c r="J1211" s="27">
        <f>K1211/(F1211+N1211)</f>
        <v>0.44444444444444442</v>
      </c>
      <c r="K1211" s="23">
        <v>14458400</v>
      </c>
      <c r="L1211" s="23">
        <f>F1211+N1211-K1211</f>
        <v>18073000</v>
      </c>
      <c r="M1211" s="4" t="s">
        <v>2448</v>
      </c>
      <c r="N1211" s="23">
        <v>0</v>
      </c>
      <c r="O1211" s="7" t="s">
        <v>3183</v>
      </c>
    </row>
    <row r="1212" spans="1:15" ht="13.2" customHeight="1" x14ac:dyDescent="0.25">
      <c r="A1212" s="285" t="s">
        <v>5178</v>
      </c>
      <c r="B1212" s="19" t="s">
        <v>4418</v>
      </c>
      <c r="C1212" s="19" t="s">
        <v>4422</v>
      </c>
      <c r="D1212" s="248" t="s">
        <v>2213</v>
      </c>
      <c r="E1212" s="7" t="s">
        <v>4423</v>
      </c>
      <c r="F1212" s="26">
        <v>28916800</v>
      </c>
      <c r="G1212" s="7" t="s">
        <v>4424</v>
      </c>
      <c r="H1212" s="249">
        <v>45414</v>
      </c>
      <c r="I1212" s="1" t="s">
        <v>3999</v>
      </c>
      <c r="J1212" s="27">
        <f>K1212/(F1212+N1212)</f>
        <v>0.375</v>
      </c>
      <c r="K1212" s="23">
        <v>10843800</v>
      </c>
      <c r="L1212" s="23">
        <f>F1212+N1212-K1212</f>
        <v>18073000</v>
      </c>
      <c r="M1212" s="4" t="s">
        <v>2448</v>
      </c>
      <c r="N1212" s="23">
        <v>0</v>
      </c>
      <c r="O1212" s="7" t="s">
        <v>3183</v>
      </c>
    </row>
    <row r="1213" spans="1:15" ht="13.2" customHeight="1" x14ac:dyDescent="0.25">
      <c r="A1213" s="285" t="s">
        <v>5178</v>
      </c>
      <c r="B1213" s="19" t="s">
        <v>4425</v>
      </c>
      <c r="C1213" s="19" t="s">
        <v>4426</v>
      </c>
      <c r="D1213" s="248" t="s">
        <v>2213</v>
      </c>
      <c r="E1213" s="7" t="s">
        <v>4427</v>
      </c>
      <c r="F1213" s="26">
        <v>24542100</v>
      </c>
      <c r="G1213" s="7" t="s">
        <v>4428</v>
      </c>
      <c r="H1213" s="249">
        <v>45398</v>
      </c>
      <c r="I1213" s="1" t="s">
        <v>3984</v>
      </c>
      <c r="J1213" s="27">
        <f>K1213/(F1213+N1213)</f>
        <v>0.66666666666666663</v>
      </c>
      <c r="K1213" s="23">
        <v>16361400</v>
      </c>
      <c r="L1213" s="23">
        <f>F1213+N1213-K1213</f>
        <v>8180700</v>
      </c>
      <c r="M1213" s="4" t="s">
        <v>2448</v>
      </c>
      <c r="N1213" s="23"/>
      <c r="O1213" s="7" t="s">
        <v>3157</v>
      </c>
    </row>
    <row r="1214" spans="1:15" ht="13.2" customHeight="1" x14ac:dyDescent="0.25">
      <c r="A1214" s="285" t="s">
        <v>5178</v>
      </c>
      <c r="B1214" s="19" t="s">
        <v>4429</v>
      </c>
      <c r="C1214" s="19" t="s">
        <v>4430</v>
      </c>
      <c r="D1214" s="248" t="s">
        <v>2213</v>
      </c>
      <c r="E1214" s="7" t="s">
        <v>4431</v>
      </c>
      <c r="F1214" s="26">
        <v>15991800</v>
      </c>
      <c r="G1214" s="7" t="s">
        <v>4432</v>
      </c>
      <c r="H1214" s="249">
        <v>45398</v>
      </c>
      <c r="I1214" s="1" t="s">
        <v>3984</v>
      </c>
      <c r="J1214" s="27">
        <f>K1214/(F1214+N1214)</f>
        <v>1</v>
      </c>
      <c r="K1214" s="23">
        <v>15991800</v>
      </c>
      <c r="L1214" s="23">
        <f>F1214+N1214-K1214</f>
        <v>0</v>
      </c>
      <c r="M1214" s="4">
        <v>1</v>
      </c>
      <c r="N1214" s="23">
        <v>0</v>
      </c>
      <c r="O1214" s="7" t="s">
        <v>3157</v>
      </c>
    </row>
    <row r="1215" spans="1:15" ht="13.2" customHeight="1" x14ac:dyDescent="0.25">
      <c r="A1215" s="285" t="s">
        <v>5178</v>
      </c>
      <c r="B1215" s="19" t="s">
        <v>4433</v>
      </c>
      <c r="C1215" s="19" t="s">
        <v>4434</v>
      </c>
      <c r="D1215" s="248" t="s">
        <v>2213</v>
      </c>
      <c r="E1215" s="7" t="s">
        <v>4435</v>
      </c>
      <c r="F1215" s="26">
        <v>15991800</v>
      </c>
      <c r="G1215" s="7" t="s">
        <v>4436</v>
      </c>
      <c r="H1215" s="249">
        <v>45398</v>
      </c>
      <c r="I1215" s="1" t="s">
        <v>3984</v>
      </c>
      <c r="J1215" s="27">
        <f>K1215/(F1215+N1215)</f>
        <v>0.66666666666666663</v>
      </c>
      <c r="K1215" s="23">
        <v>21322400</v>
      </c>
      <c r="L1215" s="23">
        <f>F1215+N1215-K1215</f>
        <v>10661200</v>
      </c>
      <c r="M1215" s="4">
        <v>1</v>
      </c>
      <c r="N1215" s="23">
        <v>15991800</v>
      </c>
      <c r="O1215" s="7" t="s">
        <v>3157</v>
      </c>
    </row>
    <row r="1216" spans="1:15" ht="13.2" customHeight="1" x14ac:dyDescent="0.25">
      <c r="A1216" s="285" t="s">
        <v>5178</v>
      </c>
      <c r="B1216" s="19" t="s">
        <v>3167</v>
      </c>
      <c r="C1216" s="19" t="s">
        <v>4437</v>
      </c>
      <c r="D1216" s="248" t="s">
        <v>2213</v>
      </c>
      <c r="E1216" s="7" t="s">
        <v>4438</v>
      </c>
      <c r="F1216" s="26">
        <v>40194000</v>
      </c>
      <c r="G1216" s="7" t="s">
        <v>4439</v>
      </c>
      <c r="H1216" s="249">
        <v>45398</v>
      </c>
      <c r="I1216" s="1" t="s">
        <v>3999</v>
      </c>
      <c r="J1216" s="27">
        <f>K1216/(F1216+N1216)</f>
        <v>0.44444444444444442</v>
      </c>
      <c r="K1216" s="23">
        <v>17864000</v>
      </c>
      <c r="L1216" s="23">
        <f>F1216+N1216-K1216</f>
        <v>22330000</v>
      </c>
      <c r="M1216" s="4" t="s">
        <v>2448</v>
      </c>
      <c r="N1216" s="23">
        <v>0</v>
      </c>
      <c r="O1216" s="7" t="s">
        <v>3157</v>
      </c>
    </row>
    <row r="1217" spans="1:15" ht="13.2" customHeight="1" x14ac:dyDescent="0.25">
      <c r="A1217" s="285" t="s">
        <v>5178</v>
      </c>
      <c r="B1217" s="19" t="s">
        <v>4440</v>
      </c>
      <c r="C1217" s="19" t="s">
        <v>4441</v>
      </c>
      <c r="D1217" s="248" t="s">
        <v>2213</v>
      </c>
      <c r="E1217" s="7" t="s">
        <v>4442</v>
      </c>
      <c r="F1217" s="26">
        <v>6599040</v>
      </c>
      <c r="G1217" s="7" t="s">
        <v>4443</v>
      </c>
      <c r="H1217" s="249">
        <v>45414</v>
      </c>
      <c r="I1217" s="1" t="s">
        <v>3989</v>
      </c>
      <c r="J1217" s="27">
        <f>K1217/(F1217+N1217)</f>
        <v>0.5</v>
      </c>
      <c r="K1217" s="23">
        <v>6599040</v>
      </c>
      <c r="L1217" s="23">
        <f>F1217+N1217-K1217</f>
        <v>6599040</v>
      </c>
      <c r="M1217" s="4">
        <v>1</v>
      </c>
      <c r="N1217" s="23">
        <v>6599040</v>
      </c>
      <c r="O1217" s="7" t="s">
        <v>3183</v>
      </c>
    </row>
    <row r="1218" spans="1:15" ht="13.2" customHeight="1" x14ac:dyDescent="0.25">
      <c r="A1218" s="285" t="s">
        <v>5178</v>
      </c>
      <c r="B1218" s="19" t="s">
        <v>3544</v>
      </c>
      <c r="C1218" s="19" t="s">
        <v>4444</v>
      </c>
      <c r="D1218" s="248" t="s">
        <v>2213</v>
      </c>
      <c r="E1218" s="7" t="s">
        <v>4445</v>
      </c>
      <c r="F1218" s="26">
        <v>8530500</v>
      </c>
      <c r="G1218" s="7" t="s">
        <v>4446</v>
      </c>
      <c r="H1218" s="249">
        <v>45398</v>
      </c>
      <c r="I1218" s="1" t="s">
        <v>3984</v>
      </c>
      <c r="J1218" s="27">
        <f>K1218/(F1218+N1218)</f>
        <v>1</v>
      </c>
      <c r="K1218" s="23">
        <v>8530500</v>
      </c>
      <c r="L1218" s="23">
        <f>F1218+N1218-K1218</f>
        <v>0</v>
      </c>
      <c r="M1218" s="4" t="s">
        <v>2448</v>
      </c>
      <c r="N1218" s="23">
        <v>0</v>
      </c>
      <c r="O1218" s="7" t="s">
        <v>3847</v>
      </c>
    </row>
    <row r="1219" spans="1:15" ht="13.2" customHeight="1" x14ac:dyDescent="0.25">
      <c r="A1219" s="285" t="s">
        <v>5178</v>
      </c>
      <c r="B1219" s="19" t="s">
        <v>4447</v>
      </c>
      <c r="C1219" s="19" t="s">
        <v>4448</v>
      </c>
      <c r="D1219" s="248" t="s">
        <v>2213</v>
      </c>
      <c r="E1219" s="7" t="s">
        <v>4449</v>
      </c>
      <c r="F1219" s="26">
        <v>8530500</v>
      </c>
      <c r="G1219" s="7" t="s">
        <v>4450</v>
      </c>
      <c r="H1219" s="249">
        <v>45398</v>
      </c>
      <c r="I1219" s="1" t="s">
        <v>3984</v>
      </c>
      <c r="J1219" s="27">
        <f>K1219/(F1219+N1219)</f>
        <v>1</v>
      </c>
      <c r="K1219" s="23">
        <v>8530500</v>
      </c>
      <c r="L1219" s="23">
        <f>F1219+N1219-K1219</f>
        <v>0</v>
      </c>
      <c r="M1219" s="4" t="s">
        <v>2448</v>
      </c>
      <c r="N1219" s="23">
        <v>0</v>
      </c>
      <c r="O1219" s="7" t="s">
        <v>3847</v>
      </c>
    </row>
    <row r="1220" spans="1:15" ht="13.2" customHeight="1" x14ac:dyDescent="0.25">
      <c r="A1220" s="285" t="s">
        <v>5178</v>
      </c>
      <c r="B1220" s="19" t="s">
        <v>5201</v>
      </c>
      <c r="C1220" s="19" t="s">
        <v>4451</v>
      </c>
      <c r="D1220" s="248" t="s">
        <v>2213</v>
      </c>
      <c r="E1220" s="7" t="s">
        <v>4452</v>
      </c>
      <c r="F1220" s="26">
        <v>18000000</v>
      </c>
      <c r="G1220" s="7" t="s">
        <v>4453</v>
      </c>
      <c r="H1220" s="249">
        <v>45398</v>
      </c>
      <c r="I1220" s="1" t="s">
        <v>3984</v>
      </c>
      <c r="J1220" s="27">
        <f>K1220/(F1220+N1220)</f>
        <v>1</v>
      </c>
      <c r="K1220" s="23">
        <v>18000000</v>
      </c>
      <c r="L1220" s="23">
        <f>F1220+N1220-K1220</f>
        <v>0</v>
      </c>
      <c r="M1220" s="4" t="s">
        <v>2448</v>
      </c>
      <c r="N1220" s="23">
        <v>0</v>
      </c>
      <c r="O1220" s="7" t="s">
        <v>3985</v>
      </c>
    </row>
    <row r="1221" spans="1:15" ht="13.2" customHeight="1" x14ac:dyDescent="0.25">
      <c r="A1221" s="285" t="s">
        <v>5178</v>
      </c>
      <c r="B1221" s="19" t="s">
        <v>3635</v>
      </c>
      <c r="C1221" s="19" t="s">
        <v>4454</v>
      </c>
      <c r="D1221" s="248" t="s">
        <v>2213</v>
      </c>
      <c r="E1221" s="7" t="s">
        <v>4455</v>
      </c>
      <c r="F1221" s="26">
        <v>13398000</v>
      </c>
      <c r="G1221" s="7" t="s">
        <v>3638</v>
      </c>
      <c r="H1221" s="249">
        <v>45398</v>
      </c>
      <c r="I1221" s="1" t="s">
        <v>3984</v>
      </c>
      <c r="J1221" s="27">
        <f>K1221/(F1221+N1221)</f>
        <v>1</v>
      </c>
      <c r="K1221" s="23">
        <v>13398000</v>
      </c>
      <c r="L1221" s="23">
        <f>F1221+N1221-K1221</f>
        <v>0</v>
      </c>
      <c r="M1221" s="4" t="s">
        <v>2448</v>
      </c>
      <c r="N1221" s="23">
        <v>0</v>
      </c>
      <c r="O1221" s="7" t="s">
        <v>3095</v>
      </c>
    </row>
    <row r="1222" spans="1:15" ht="13.2" customHeight="1" x14ac:dyDescent="0.25">
      <c r="A1222" s="285" t="s">
        <v>5178</v>
      </c>
      <c r="B1222" s="19" t="s">
        <v>3158</v>
      </c>
      <c r="C1222" s="19" t="s">
        <v>4456</v>
      </c>
      <c r="D1222" s="248" t="s">
        <v>2213</v>
      </c>
      <c r="E1222" s="7" t="s">
        <v>4457</v>
      </c>
      <c r="F1222" s="26">
        <v>15991800</v>
      </c>
      <c r="G1222" s="7" t="s">
        <v>3161</v>
      </c>
      <c r="H1222" s="249">
        <v>45398</v>
      </c>
      <c r="I1222" s="1" t="s">
        <v>3984</v>
      </c>
      <c r="J1222" s="27">
        <f>K1222/(F1222+N1222)</f>
        <v>0.66666666666666663</v>
      </c>
      <c r="K1222" s="23">
        <v>21322400</v>
      </c>
      <c r="L1222" s="23">
        <f>F1222+N1222-K1222</f>
        <v>10661200</v>
      </c>
      <c r="M1222" s="4">
        <v>1</v>
      </c>
      <c r="N1222" s="23">
        <v>15991800</v>
      </c>
      <c r="O1222" s="7" t="s">
        <v>3157</v>
      </c>
    </row>
    <row r="1223" spans="1:15" ht="13.2" customHeight="1" x14ac:dyDescent="0.25">
      <c r="A1223" s="285" t="s">
        <v>5178</v>
      </c>
      <c r="B1223" s="19" t="s">
        <v>4458</v>
      </c>
      <c r="C1223" s="19" t="s">
        <v>4459</v>
      </c>
      <c r="D1223" s="248" t="s">
        <v>2213</v>
      </c>
      <c r="E1223" s="7" t="s">
        <v>4460</v>
      </c>
      <c r="F1223" s="26">
        <v>34287000</v>
      </c>
      <c r="G1223" s="7" t="s">
        <v>4461</v>
      </c>
      <c r="H1223" s="249">
        <v>45414</v>
      </c>
      <c r="I1223" s="1" t="s">
        <v>3989</v>
      </c>
      <c r="J1223" s="27">
        <f>K1223/(F1223+N1223)</f>
        <v>0.5</v>
      </c>
      <c r="K1223" s="23">
        <v>34287000</v>
      </c>
      <c r="L1223" s="23">
        <f>F1223+N1223-K1223</f>
        <v>34287000</v>
      </c>
      <c r="M1223" s="4">
        <v>1</v>
      </c>
      <c r="N1223" s="23">
        <v>34287000</v>
      </c>
      <c r="O1223" s="7" t="s">
        <v>3076</v>
      </c>
    </row>
    <row r="1224" spans="1:15" ht="13.2" customHeight="1" x14ac:dyDescent="0.25">
      <c r="A1224" s="285" t="s">
        <v>5178</v>
      </c>
      <c r="B1224" s="19" t="s">
        <v>4462</v>
      </c>
      <c r="C1224" s="19" t="s">
        <v>4463</v>
      </c>
      <c r="D1224" s="248" t="s">
        <v>2213</v>
      </c>
      <c r="E1224" s="7" t="s">
        <v>4464</v>
      </c>
      <c r="F1224" s="26">
        <v>16710000</v>
      </c>
      <c r="G1224" s="7" t="s">
        <v>4465</v>
      </c>
      <c r="H1224" s="249">
        <v>45414</v>
      </c>
      <c r="I1224" s="1" t="s">
        <v>3989</v>
      </c>
      <c r="J1224" s="27">
        <f>K1224/(F1224+N1224)</f>
        <v>0.5</v>
      </c>
      <c r="K1224" s="23">
        <v>16710000</v>
      </c>
      <c r="L1224" s="23">
        <f>F1224+N1224-K1224</f>
        <v>16710000</v>
      </c>
      <c r="M1224" s="4">
        <v>1</v>
      </c>
      <c r="N1224" s="23">
        <v>16710000</v>
      </c>
      <c r="O1224" s="7" t="s">
        <v>3771</v>
      </c>
    </row>
    <row r="1225" spans="1:15" ht="13.2" customHeight="1" x14ac:dyDescent="0.25">
      <c r="A1225" s="285" t="s">
        <v>5178</v>
      </c>
      <c r="B1225" s="19" t="s">
        <v>4466</v>
      </c>
      <c r="C1225" s="19" t="s">
        <v>4467</v>
      </c>
      <c r="D1225" s="248" t="s">
        <v>2213</v>
      </c>
      <c r="E1225" s="7" t="s">
        <v>4468</v>
      </c>
      <c r="F1225" s="26">
        <v>15318000</v>
      </c>
      <c r="G1225" s="7" t="s">
        <v>4469</v>
      </c>
      <c r="H1225" s="249">
        <v>45414</v>
      </c>
      <c r="I1225" s="1" t="s">
        <v>3989</v>
      </c>
      <c r="J1225" s="27">
        <f>K1225/(F1225+N1225)</f>
        <v>0.5</v>
      </c>
      <c r="K1225" s="23">
        <v>15318000</v>
      </c>
      <c r="L1225" s="23">
        <f>F1225+N1225-K1225</f>
        <v>15318000</v>
      </c>
      <c r="M1225" s="4">
        <v>1</v>
      </c>
      <c r="N1225" s="23">
        <v>15318000</v>
      </c>
      <c r="O1225" s="7" t="s">
        <v>3439</v>
      </c>
    </row>
    <row r="1226" spans="1:15" ht="13.2" customHeight="1" x14ac:dyDescent="0.25">
      <c r="A1226" s="285" t="s">
        <v>5178</v>
      </c>
      <c r="B1226" s="19" t="s">
        <v>3767</v>
      </c>
      <c r="C1226" s="19" t="s">
        <v>4470</v>
      </c>
      <c r="D1226" s="248" t="s">
        <v>2213</v>
      </c>
      <c r="E1226" s="7" t="s">
        <v>4471</v>
      </c>
      <c r="F1226" s="26">
        <v>13530000</v>
      </c>
      <c r="G1226" s="7" t="s">
        <v>4472</v>
      </c>
      <c r="H1226" s="249">
        <v>45414</v>
      </c>
      <c r="I1226" s="1" t="s">
        <v>3989</v>
      </c>
      <c r="J1226" s="27">
        <f>K1226/(F1226+N1226)</f>
        <v>0.5</v>
      </c>
      <c r="K1226" s="23">
        <v>13530000</v>
      </c>
      <c r="L1226" s="23">
        <f>F1226+N1226-K1226</f>
        <v>13530000</v>
      </c>
      <c r="M1226" s="4">
        <v>1</v>
      </c>
      <c r="N1226" s="23">
        <v>13530000</v>
      </c>
      <c r="O1226" s="7" t="s">
        <v>3771</v>
      </c>
    </row>
    <row r="1227" spans="1:15" ht="13.2" customHeight="1" x14ac:dyDescent="0.25">
      <c r="A1227" s="285" t="s">
        <v>5178</v>
      </c>
      <c r="B1227" s="19" t="s">
        <v>4473</v>
      </c>
      <c r="C1227" s="19" t="s">
        <v>4474</v>
      </c>
      <c r="D1227" s="248" t="s">
        <v>2213</v>
      </c>
      <c r="E1227" s="7" t="s">
        <v>4475</v>
      </c>
      <c r="F1227" s="26">
        <v>11776800</v>
      </c>
      <c r="G1227" s="7" t="s">
        <v>4476</v>
      </c>
      <c r="H1227" s="249">
        <v>45414</v>
      </c>
      <c r="I1227" s="1" t="s">
        <v>3989</v>
      </c>
      <c r="J1227" s="27">
        <f>K1227/(F1227+N1227)</f>
        <v>0.5</v>
      </c>
      <c r="K1227" s="23">
        <v>11776800</v>
      </c>
      <c r="L1227" s="23">
        <f>F1227+N1227-K1227</f>
        <v>11776800</v>
      </c>
      <c r="M1227" s="4">
        <v>1</v>
      </c>
      <c r="N1227" s="23">
        <v>11776800</v>
      </c>
      <c r="O1227" s="7" t="s">
        <v>3752</v>
      </c>
    </row>
    <row r="1228" spans="1:15" ht="13.2" customHeight="1" x14ac:dyDescent="0.25">
      <c r="A1228" s="285" t="s">
        <v>5178</v>
      </c>
      <c r="B1228" s="19" t="s">
        <v>4477</v>
      </c>
      <c r="C1228" s="19" t="s">
        <v>4478</v>
      </c>
      <c r="D1228" s="248" t="s">
        <v>2213</v>
      </c>
      <c r="E1228" s="7" t="s">
        <v>4479</v>
      </c>
      <c r="F1228" s="26">
        <v>8685600</v>
      </c>
      <c r="G1228" s="7" t="s">
        <v>4480</v>
      </c>
      <c r="H1228" s="249">
        <v>45414</v>
      </c>
      <c r="I1228" s="1" t="s">
        <v>3989</v>
      </c>
      <c r="J1228" s="27">
        <f>K1228/(F1228+N1228)</f>
        <v>0.5</v>
      </c>
      <c r="K1228" s="23">
        <v>8685600</v>
      </c>
      <c r="L1228" s="23">
        <f>F1228+N1228-K1228</f>
        <v>8685600</v>
      </c>
      <c r="M1228" s="4">
        <v>1</v>
      </c>
      <c r="N1228" s="23">
        <v>8685600</v>
      </c>
      <c r="O1228" s="7" t="s">
        <v>3236</v>
      </c>
    </row>
    <row r="1229" spans="1:15" ht="13.2" customHeight="1" x14ac:dyDescent="0.25">
      <c r="A1229" s="285" t="s">
        <v>5178</v>
      </c>
      <c r="B1229" s="19" t="s">
        <v>3251</v>
      </c>
      <c r="C1229" s="19" t="s">
        <v>4481</v>
      </c>
      <c r="D1229" s="248" t="s">
        <v>2213</v>
      </c>
      <c r="E1229" s="7" t="s">
        <v>4482</v>
      </c>
      <c r="F1229" s="26">
        <v>11040960</v>
      </c>
      <c r="G1229" s="7" t="s">
        <v>4483</v>
      </c>
      <c r="H1229" s="249">
        <v>45414</v>
      </c>
      <c r="I1229" s="1" t="s">
        <v>3989</v>
      </c>
      <c r="J1229" s="27">
        <f>K1229/(F1229+N1229)</f>
        <v>0.5</v>
      </c>
      <c r="K1229" s="23">
        <v>11040960</v>
      </c>
      <c r="L1229" s="23">
        <f>F1229+N1229-K1229</f>
        <v>11040960</v>
      </c>
      <c r="M1229" s="4">
        <v>1</v>
      </c>
      <c r="N1229" s="23">
        <v>11040960</v>
      </c>
      <c r="O1229" s="7" t="s">
        <v>3236</v>
      </c>
    </row>
    <row r="1230" spans="1:15" ht="13.2" customHeight="1" x14ac:dyDescent="0.25">
      <c r="A1230" s="285" t="s">
        <v>5178</v>
      </c>
      <c r="B1230" s="19" t="s">
        <v>4484</v>
      </c>
      <c r="C1230" s="19" t="s">
        <v>4485</v>
      </c>
      <c r="D1230" s="248" t="s">
        <v>2213</v>
      </c>
      <c r="E1230" s="7" t="s">
        <v>4486</v>
      </c>
      <c r="F1230" s="26">
        <v>24542100</v>
      </c>
      <c r="G1230" s="7" t="s">
        <v>4487</v>
      </c>
      <c r="H1230" s="249">
        <v>45414</v>
      </c>
      <c r="I1230" s="1" t="s">
        <v>3989</v>
      </c>
      <c r="J1230" s="27">
        <f>K1230/(F1230+N1230)</f>
        <v>0.5</v>
      </c>
      <c r="K1230" s="23">
        <v>24542100</v>
      </c>
      <c r="L1230" s="23">
        <f>F1230+N1230-K1230</f>
        <v>24542100</v>
      </c>
      <c r="M1230" s="4">
        <v>1</v>
      </c>
      <c r="N1230" s="23">
        <v>24542100</v>
      </c>
      <c r="O1230" s="7" t="s">
        <v>4411</v>
      </c>
    </row>
    <row r="1231" spans="1:15" ht="13.2" customHeight="1" x14ac:dyDescent="0.25">
      <c r="A1231" s="285" t="s">
        <v>5178</v>
      </c>
      <c r="B1231" s="19" t="s">
        <v>3806</v>
      </c>
      <c r="C1231" s="19" t="s">
        <v>4488</v>
      </c>
      <c r="D1231" s="248" t="s">
        <v>2213</v>
      </c>
      <c r="E1231" s="7" t="s">
        <v>4489</v>
      </c>
      <c r="F1231" s="26">
        <v>53803200</v>
      </c>
      <c r="G1231" s="7" t="s">
        <v>4490</v>
      </c>
      <c r="H1231" s="249">
        <v>45414</v>
      </c>
      <c r="I1231" s="1" t="s">
        <v>3999</v>
      </c>
      <c r="J1231" s="27">
        <f>K1231/(F1231+N1231)</f>
        <v>0.375</v>
      </c>
      <c r="K1231" s="23">
        <v>20176200</v>
      </c>
      <c r="L1231" s="23">
        <f>F1231+N1231-K1231</f>
        <v>33627000</v>
      </c>
      <c r="M1231" s="4" t="s">
        <v>2448</v>
      </c>
      <c r="N1231" s="23">
        <v>0</v>
      </c>
      <c r="O1231" s="7" t="s">
        <v>3569</v>
      </c>
    </row>
    <row r="1232" spans="1:15" ht="13.2" customHeight="1" x14ac:dyDescent="0.25">
      <c r="A1232" s="285" t="s">
        <v>5178</v>
      </c>
      <c r="B1232" s="19" t="s">
        <v>4491</v>
      </c>
      <c r="C1232" s="19" t="s">
        <v>4492</v>
      </c>
      <c r="D1232" s="248" t="s">
        <v>2213</v>
      </c>
      <c r="E1232" s="7" t="s">
        <v>4493</v>
      </c>
      <c r="F1232" s="26">
        <v>31404800</v>
      </c>
      <c r="G1232" s="7" t="s">
        <v>4494</v>
      </c>
      <c r="H1232" s="249">
        <v>45414</v>
      </c>
      <c r="I1232" s="1" t="s">
        <v>3999</v>
      </c>
      <c r="J1232" s="27">
        <f>K1232/(F1232+N1232)</f>
        <v>0.375</v>
      </c>
      <c r="K1232" s="23">
        <v>11776800</v>
      </c>
      <c r="L1232" s="23">
        <f>F1232+N1232-K1232</f>
        <v>19628000</v>
      </c>
      <c r="M1232" s="4" t="s">
        <v>2448</v>
      </c>
      <c r="N1232" s="23">
        <v>0</v>
      </c>
      <c r="O1232" s="7" t="s">
        <v>4495</v>
      </c>
    </row>
    <row r="1233" spans="1:15" ht="13.2" customHeight="1" x14ac:dyDescent="0.25">
      <c r="A1233" s="285" t="s">
        <v>5178</v>
      </c>
      <c r="B1233" s="19" t="s">
        <v>3724</v>
      </c>
      <c r="C1233" s="19" t="s">
        <v>4496</v>
      </c>
      <c r="D1233" s="248" t="s">
        <v>2213</v>
      </c>
      <c r="E1233" s="7" t="s">
        <v>4497</v>
      </c>
      <c r="F1233" s="26">
        <v>28041720</v>
      </c>
      <c r="G1233" s="7" t="s">
        <v>4498</v>
      </c>
      <c r="H1233" s="249">
        <v>45414</v>
      </c>
      <c r="I1233" s="1" t="s">
        <v>3989</v>
      </c>
      <c r="J1233" s="27">
        <f>K1233/(F1233+N1233)</f>
        <v>0.5</v>
      </c>
      <c r="K1233" s="23">
        <v>28041720</v>
      </c>
      <c r="L1233" s="23">
        <f>F1233+N1233-K1233</f>
        <v>28041720</v>
      </c>
      <c r="M1233" s="4">
        <v>1</v>
      </c>
      <c r="N1233" s="23">
        <v>28041720</v>
      </c>
      <c r="O1233" s="7" t="s">
        <v>4499</v>
      </c>
    </row>
    <row r="1234" spans="1:15" ht="13.2" customHeight="1" x14ac:dyDescent="0.25">
      <c r="A1234" s="285" t="s">
        <v>5178</v>
      </c>
      <c r="B1234" s="19" t="s">
        <v>4500</v>
      </c>
      <c r="C1234" s="19" t="s">
        <v>4501</v>
      </c>
      <c r="D1234" s="248" t="s">
        <v>2213</v>
      </c>
      <c r="E1234" s="7" t="s">
        <v>4502</v>
      </c>
      <c r="F1234" s="26">
        <v>14737800</v>
      </c>
      <c r="G1234" s="7" t="s">
        <v>4503</v>
      </c>
      <c r="H1234" s="249">
        <v>45414</v>
      </c>
      <c r="I1234" s="1" t="s">
        <v>3989</v>
      </c>
      <c r="J1234" s="27">
        <f>K1234/(F1234+N1234)</f>
        <v>1</v>
      </c>
      <c r="K1234" s="23">
        <v>14737800</v>
      </c>
      <c r="L1234" s="23">
        <f>F1234+N1234-K1234</f>
        <v>0</v>
      </c>
      <c r="M1234" s="4" t="s">
        <v>2448</v>
      </c>
      <c r="N1234" s="23">
        <v>0</v>
      </c>
      <c r="O1234" s="7" t="s">
        <v>3744</v>
      </c>
    </row>
    <row r="1235" spans="1:15" ht="13.2" customHeight="1" x14ac:dyDescent="0.25">
      <c r="A1235" s="285" t="s">
        <v>5178</v>
      </c>
      <c r="B1235" s="19" t="s">
        <v>4504</v>
      </c>
      <c r="C1235" s="19" t="s">
        <v>4505</v>
      </c>
      <c r="D1235" s="248" t="s">
        <v>2213</v>
      </c>
      <c r="E1235" s="7" t="s">
        <v>4506</v>
      </c>
      <c r="F1235" s="26">
        <v>65445600</v>
      </c>
      <c r="G1235" s="7" t="s">
        <v>4507</v>
      </c>
      <c r="H1235" s="249">
        <v>45414</v>
      </c>
      <c r="I1235" s="1" t="s">
        <v>3999</v>
      </c>
      <c r="J1235" s="27">
        <f>K1235/(F1235+N1235)</f>
        <v>0.375</v>
      </c>
      <c r="K1235" s="23">
        <v>24542100</v>
      </c>
      <c r="L1235" s="23">
        <f>F1235+N1235-K1235</f>
        <v>40903500</v>
      </c>
      <c r="M1235" s="4" t="s">
        <v>2448</v>
      </c>
      <c r="N1235" s="23">
        <v>0</v>
      </c>
      <c r="O1235" s="7" t="s">
        <v>4495</v>
      </c>
    </row>
    <row r="1236" spans="1:15" ht="13.2" customHeight="1" x14ac:dyDescent="0.25">
      <c r="A1236" s="285" t="s">
        <v>5178</v>
      </c>
      <c r="B1236" s="19" t="s">
        <v>4504</v>
      </c>
      <c r="C1236" s="19" t="s">
        <v>4508</v>
      </c>
      <c r="D1236" s="248" t="s">
        <v>2213</v>
      </c>
      <c r="E1236" s="7" t="s">
        <v>4509</v>
      </c>
      <c r="F1236" s="26">
        <v>65445600</v>
      </c>
      <c r="G1236" s="7" t="s">
        <v>4510</v>
      </c>
      <c r="H1236" s="249">
        <v>45414</v>
      </c>
      <c r="I1236" s="1" t="s">
        <v>3999</v>
      </c>
      <c r="J1236" s="27">
        <f>K1236/(F1236+N1236)</f>
        <v>0.375</v>
      </c>
      <c r="K1236" s="23">
        <v>24542100</v>
      </c>
      <c r="L1236" s="23">
        <f>F1236+N1236-K1236</f>
        <v>40903500</v>
      </c>
      <c r="M1236" s="4" t="s">
        <v>2448</v>
      </c>
      <c r="N1236" s="23">
        <v>0</v>
      </c>
      <c r="O1236" s="7" t="s">
        <v>3564</v>
      </c>
    </row>
    <row r="1237" spans="1:15" ht="13.2" customHeight="1" x14ac:dyDescent="0.25">
      <c r="A1237" s="285" t="s">
        <v>5178</v>
      </c>
      <c r="B1237" s="19" t="s">
        <v>4440</v>
      </c>
      <c r="C1237" s="19" t="s">
        <v>4511</v>
      </c>
      <c r="D1237" s="248" t="s">
        <v>2213</v>
      </c>
      <c r="E1237" s="7" t="s">
        <v>4512</v>
      </c>
      <c r="F1237" s="26">
        <v>8685600</v>
      </c>
      <c r="G1237" s="7" t="s">
        <v>4513</v>
      </c>
      <c r="H1237" s="249">
        <v>45414</v>
      </c>
      <c r="I1237" s="1" t="s">
        <v>3989</v>
      </c>
      <c r="J1237" s="27">
        <f>K1237/(F1237+N1237)</f>
        <v>0.5</v>
      </c>
      <c r="K1237" s="23">
        <v>8685600</v>
      </c>
      <c r="L1237" s="23">
        <f>F1237+N1237-K1237</f>
        <v>8685600</v>
      </c>
      <c r="M1237" s="4">
        <v>1</v>
      </c>
      <c r="N1237" s="23">
        <v>8685600</v>
      </c>
      <c r="O1237" s="7" t="s">
        <v>3183</v>
      </c>
    </row>
    <row r="1238" spans="1:15" ht="13.2" customHeight="1" x14ac:dyDescent="0.25">
      <c r="A1238" s="285" t="s">
        <v>5178</v>
      </c>
      <c r="B1238" s="19" t="s">
        <v>5202</v>
      </c>
      <c r="C1238" s="19" t="s">
        <v>4514</v>
      </c>
      <c r="D1238" s="248" t="s">
        <v>2213</v>
      </c>
      <c r="E1238" s="7" t="s">
        <v>4515</v>
      </c>
      <c r="F1238" s="26">
        <v>10843800</v>
      </c>
      <c r="G1238" s="7" t="s">
        <v>4516</v>
      </c>
      <c r="H1238" s="249">
        <v>45414</v>
      </c>
      <c r="I1238" s="1" t="s">
        <v>3989</v>
      </c>
      <c r="J1238" s="27">
        <f>K1238/(F1238+N1238)</f>
        <v>0.5</v>
      </c>
      <c r="K1238" s="23">
        <v>10843800</v>
      </c>
      <c r="L1238" s="23">
        <f>F1238+N1238-K1238</f>
        <v>10843800</v>
      </c>
      <c r="M1238" s="4">
        <v>1</v>
      </c>
      <c r="N1238" s="23">
        <v>10843800</v>
      </c>
      <c r="O1238" s="7" t="s">
        <v>3183</v>
      </c>
    </row>
    <row r="1239" spans="1:15" ht="13.2" customHeight="1" x14ac:dyDescent="0.25">
      <c r="A1239" s="285" t="s">
        <v>5178</v>
      </c>
      <c r="B1239" s="19" t="s">
        <v>5203</v>
      </c>
      <c r="C1239" s="19" t="s">
        <v>4517</v>
      </c>
      <c r="D1239" s="248" t="s">
        <v>2213</v>
      </c>
      <c r="E1239" s="7" t="s">
        <v>4518</v>
      </c>
      <c r="F1239" s="26">
        <v>8685600</v>
      </c>
      <c r="G1239" s="7" t="s">
        <v>4519</v>
      </c>
      <c r="H1239" s="249">
        <v>45414</v>
      </c>
      <c r="I1239" s="1" t="s">
        <v>3989</v>
      </c>
      <c r="J1239" s="27">
        <f>K1239/(F1239+N1239)</f>
        <v>0.5</v>
      </c>
      <c r="K1239" s="23">
        <v>8685600</v>
      </c>
      <c r="L1239" s="23">
        <f>F1239+N1239-K1239</f>
        <v>8685600</v>
      </c>
      <c r="M1239" s="4">
        <v>1</v>
      </c>
      <c r="N1239" s="23">
        <v>8685600</v>
      </c>
      <c r="O1239" s="7" t="s">
        <v>3183</v>
      </c>
    </row>
    <row r="1240" spans="1:15" ht="13.2" customHeight="1" x14ac:dyDescent="0.25">
      <c r="A1240" s="285" t="s">
        <v>5178</v>
      </c>
      <c r="B1240" s="19" t="s">
        <v>5202</v>
      </c>
      <c r="C1240" s="19" t="s">
        <v>4520</v>
      </c>
      <c r="D1240" s="248" t="s">
        <v>2213</v>
      </c>
      <c r="E1240" s="7" t="s">
        <v>4521</v>
      </c>
      <c r="F1240" s="26">
        <v>10843800</v>
      </c>
      <c r="G1240" s="7" t="s">
        <v>4522</v>
      </c>
      <c r="H1240" s="249">
        <v>45414</v>
      </c>
      <c r="I1240" s="1" t="s">
        <v>3989</v>
      </c>
      <c r="J1240" s="27">
        <f>K1240/(F1240+N1240)</f>
        <v>0.5</v>
      </c>
      <c r="K1240" s="23">
        <v>10843800</v>
      </c>
      <c r="L1240" s="23">
        <f>F1240+N1240-K1240</f>
        <v>10843800</v>
      </c>
      <c r="M1240" s="4">
        <v>1</v>
      </c>
      <c r="N1240" s="23">
        <v>10843800</v>
      </c>
      <c r="O1240" s="7" t="s">
        <v>3183</v>
      </c>
    </row>
    <row r="1241" spans="1:15" ht="13.2" customHeight="1" x14ac:dyDescent="0.25">
      <c r="A1241" s="285" t="s">
        <v>5178</v>
      </c>
      <c r="B1241" s="19" t="s">
        <v>5203</v>
      </c>
      <c r="C1241" s="19" t="s">
        <v>4523</v>
      </c>
      <c r="D1241" s="248" t="s">
        <v>2213</v>
      </c>
      <c r="E1241" s="7" t="s">
        <v>4524</v>
      </c>
      <c r="F1241" s="26">
        <v>8685600</v>
      </c>
      <c r="G1241" s="7" t="s">
        <v>4525</v>
      </c>
      <c r="H1241" s="249">
        <v>45414</v>
      </c>
      <c r="I1241" s="1" t="s">
        <v>3989</v>
      </c>
      <c r="J1241" s="27">
        <f>K1241/(F1241+N1241)</f>
        <v>0.33333333333333331</v>
      </c>
      <c r="K1241" s="23">
        <v>5790400</v>
      </c>
      <c r="L1241" s="23">
        <f>F1241+N1241-K1241</f>
        <v>11580800</v>
      </c>
      <c r="M1241" s="4">
        <v>1</v>
      </c>
      <c r="N1241" s="23">
        <v>8685600</v>
      </c>
      <c r="O1241" s="7" t="s">
        <v>4236</v>
      </c>
    </row>
    <row r="1242" spans="1:15" ht="13.2" customHeight="1" x14ac:dyDescent="0.25">
      <c r="A1242" s="285" t="s">
        <v>5178</v>
      </c>
      <c r="B1242" s="19" t="s">
        <v>5202</v>
      </c>
      <c r="C1242" s="19" t="s">
        <v>4526</v>
      </c>
      <c r="D1242" s="248" t="s">
        <v>2213</v>
      </c>
      <c r="E1242" s="7" t="s">
        <v>4527</v>
      </c>
      <c r="F1242" s="26">
        <v>10843800</v>
      </c>
      <c r="G1242" s="7" t="s">
        <v>4528</v>
      </c>
      <c r="H1242" s="249">
        <v>45414</v>
      </c>
      <c r="I1242" s="1" t="s">
        <v>3989</v>
      </c>
      <c r="J1242" s="27">
        <f>K1242/(F1242+N1242)</f>
        <v>0.5</v>
      </c>
      <c r="K1242" s="23">
        <v>10843800</v>
      </c>
      <c r="L1242" s="23">
        <f>F1242+N1242-K1242</f>
        <v>10843800</v>
      </c>
      <c r="M1242" s="4">
        <v>1</v>
      </c>
      <c r="N1242" s="23">
        <v>10843800</v>
      </c>
      <c r="O1242" s="7" t="s">
        <v>3183</v>
      </c>
    </row>
    <row r="1243" spans="1:15" ht="13.2" customHeight="1" x14ac:dyDescent="0.25">
      <c r="A1243" s="285" t="s">
        <v>5178</v>
      </c>
      <c r="B1243" s="19" t="s">
        <v>3179</v>
      </c>
      <c r="C1243" s="19" t="s">
        <v>4529</v>
      </c>
      <c r="D1243" s="248" t="s">
        <v>2213</v>
      </c>
      <c r="E1243" s="7" t="s">
        <v>4530</v>
      </c>
      <c r="F1243" s="26">
        <v>10843800</v>
      </c>
      <c r="G1243" s="7" t="s">
        <v>4531</v>
      </c>
      <c r="H1243" s="249">
        <v>45414</v>
      </c>
      <c r="I1243" s="1" t="s">
        <v>3989</v>
      </c>
      <c r="J1243" s="27">
        <f>K1243/(F1243+N1243)</f>
        <v>0.5</v>
      </c>
      <c r="K1243" s="23">
        <v>10843800</v>
      </c>
      <c r="L1243" s="23">
        <f>F1243+N1243-K1243</f>
        <v>10843800</v>
      </c>
      <c r="M1243" s="4">
        <v>1</v>
      </c>
      <c r="N1243" s="23">
        <v>10843800</v>
      </c>
      <c r="O1243" s="7" t="s">
        <v>3183</v>
      </c>
    </row>
    <row r="1244" spans="1:15" ht="13.2" customHeight="1" x14ac:dyDescent="0.25">
      <c r="A1244" s="285" t="s">
        <v>5178</v>
      </c>
      <c r="B1244" s="19" t="s">
        <v>4532</v>
      </c>
      <c r="C1244" s="19" t="s">
        <v>4533</v>
      </c>
      <c r="D1244" s="248" t="s">
        <v>2213</v>
      </c>
      <c r="E1244" s="7" t="s">
        <v>4534</v>
      </c>
      <c r="F1244" s="26">
        <v>8685600</v>
      </c>
      <c r="G1244" s="7" t="s">
        <v>4535</v>
      </c>
      <c r="H1244" s="249">
        <v>45414</v>
      </c>
      <c r="I1244" s="1" t="s">
        <v>3989</v>
      </c>
      <c r="J1244" s="27">
        <f>K1244/(F1244+N1244)</f>
        <v>1</v>
      </c>
      <c r="K1244" s="23">
        <v>8685600</v>
      </c>
      <c r="L1244" s="23">
        <f>F1244+N1244-K1244</f>
        <v>0</v>
      </c>
      <c r="M1244" s="4" t="s">
        <v>2448</v>
      </c>
      <c r="N1244" s="23">
        <v>0</v>
      </c>
      <c r="O1244" s="7" t="s">
        <v>3183</v>
      </c>
    </row>
    <row r="1245" spans="1:15" ht="13.2" customHeight="1" x14ac:dyDescent="0.25">
      <c r="A1245" s="285" t="s">
        <v>5178</v>
      </c>
      <c r="B1245" s="19" t="s">
        <v>3179</v>
      </c>
      <c r="C1245" s="19" t="s">
        <v>4536</v>
      </c>
      <c r="D1245" s="248" t="s">
        <v>2213</v>
      </c>
      <c r="E1245" s="7" t="s">
        <v>4537</v>
      </c>
      <c r="F1245" s="26">
        <v>10843800</v>
      </c>
      <c r="G1245" s="7" t="s">
        <v>4538</v>
      </c>
      <c r="H1245" s="249">
        <v>45414</v>
      </c>
      <c r="I1245" s="1" t="s">
        <v>3989</v>
      </c>
      <c r="J1245" s="27">
        <f>K1245/(F1245+N1245)</f>
        <v>0.5</v>
      </c>
      <c r="K1245" s="23">
        <v>10843800</v>
      </c>
      <c r="L1245" s="23">
        <f>F1245+N1245-K1245</f>
        <v>10843800</v>
      </c>
      <c r="M1245" s="4">
        <v>1</v>
      </c>
      <c r="N1245" s="23">
        <v>10843800</v>
      </c>
      <c r="O1245" s="7" t="s">
        <v>4236</v>
      </c>
    </row>
    <row r="1246" spans="1:15" ht="13.2" customHeight="1" x14ac:dyDescent="0.25">
      <c r="A1246" s="285" t="s">
        <v>5178</v>
      </c>
      <c r="B1246" s="19" t="s">
        <v>3179</v>
      </c>
      <c r="C1246" s="19" t="s">
        <v>4539</v>
      </c>
      <c r="D1246" s="248" t="s">
        <v>2213</v>
      </c>
      <c r="E1246" s="7" t="s">
        <v>4540</v>
      </c>
      <c r="F1246" s="26">
        <v>10843800</v>
      </c>
      <c r="G1246" s="7" t="s">
        <v>4541</v>
      </c>
      <c r="H1246" s="249">
        <v>45414</v>
      </c>
      <c r="I1246" s="1" t="s">
        <v>3989</v>
      </c>
      <c r="J1246" s="27">
        <f>K1246/(F1246+N1246)</f>
        <v>1</v>
      </c>
      <c r="K1246" s="23">
        <v>10843800</v>
      </c>
      <c r="L1246" s="23">
        <f>F1246+N1246-K1246</f>
        <v>0</v>
      </c>
      <c r="M1246" s="4" t="s">
        <v>2448</v>
      </c>
      <c r="N1246" s="23">
        <v>0</v>
      </c>
      <c r="O1246" s="7" t="s">
        <v>3183</v>
      </c>
    </row>
    <row r="1247" spans="1:15" ht="13.2" customHeight="1" x14ac:dyDescent="0.25">
      <c r="A1247" s="285" t="s">
        <v>5178</v>
      </c>
      <c r="B1247" s="19" t="s">
        <v>4532</v>
      </c>
      <c r="C1247" s="19" t="s">
        <v>4542</v>
      </c>
      <c r="D1247" s="248" t="s">
        <v>2213</v>
      </c>
      <c r="E1247" s="7" t="s">
        <v>4543</v>
      </c>
      <c r="F1247" s="26">
        <v>8685600</v>
      </c>
      <c r="G1247" s="7" t="s">
        <v>4544</v>
      </c>
      <c r="H1247" s="249">
        <v>45414</v>
      </c>
      <c r="I1247" s="1" t="s">
        <v>3989</v>
      </c>
      <c r="J1247" s="27">
        <f>K1247/(F1247+N1247)</f>
        <v>0.5</v>
      </c>
      <c r="K1247" s="23">
        <v>8685600</v>
      </c>
      <c r="L1247" s="23">
        <f>F1247+N1247-K1247</f>
        <v>8685600</v>
      </c>
      <c r="M1247" s="4">
        <v>1</v>
      </c>
      <c r="N1247" s="23">
        <v>8685600</v>
      </c>
      <c r="O1247" s="7" t="s">
        <v>4236</v>
      </c>
    </row>
    <row r="1248" spans="1:15" ht="13.2" customHeight="1" x14ac:dyDescent="0.25">
      <c r="A1248" s="285" t="s">
        <v>5178</v>
      </c>
      <c r="B1248" s="19" t="s">
        <v>3179</v>
      </c>
      <c r="C1248" s="19" t="s">
        <v>4545</v>
      </c>
      <c r="D1248" s="248" t="s">
        <v>2213</v>
      </c>
      <c r="E1248" s="7" t="s">
        <v>4546</v>
      </c>
      <c r="F1248" s="26">
        <v>10843800</v>
      </c>
      <c r="G1248" s="7" t="s">
        <v>4547</v>
      </c>
      <c r="H1248" s="249">
        <v>45414</v>
      </c>
      <c r="I1248" s="1" t="s">
        <v>3989</v>
      </c>
      <c r="J1248" s="27">
        <f>K1248/(F1248+N1248)</f>
        <v>0.5</v>
      </c>
      <c r="K1248" s="23">
        <v>10843800</v>
      </c>
      <c r="L1248" s="23">
        <f>F1248+N1248-K1248</f>
        <v>10843800</v>
      </c>
      <c r="M1248" s="4">
        <v>1</v>
      </c>
      <c r="N1248" s="23">
        <v>10843800</v>
      </c>
      <c r="O1248" s="7" t="s">
        <v>3183</v>
      </c>
    </row>
    <row r="1249" spans="1:15" ht="13.2" customHeight="1" x14ac:dyDescent="0.25">
      <c r="A1249" s="285" t="s">
        <v>5178</v>
      </c>
      <c r="B1249" s="19" t="s">
        <v>3179</v>
      </c>
      <c r="C1249" s="19" t="s">
        <v>4548</v>
      </c>
      <c r="D1249" s="248" t="s">
        <v>2213</v>
      </c>
      <c r="E1249" s="7" t="s">
        <v>4549</v>
      </c>
      <c r="F1249" s="26">
        <v>10843800</v>
      </c>
      <c r="G1249" s="7" t="s">
        <v>4550</v>
      </c>
      <c r="H1249" s="249">
        <v>45414</v>
      </c>
      <c r="I1249" s="1" t="s">
        <v>3989</v>
      </c>
      <c r="J1249" s="27">
        <f>K1249/(F1249+N1249)</f>
        <v>0.5</v>
      </c>
      <c r="K1249" s="23">
        <v>10843800</v>
      </c>
      <c r="L1249" s="23">
        <f>F1249+N1249-K1249</f>
        <v>10843800</v>
      </c>
      <c r="M1249" s="4">
        <v>1</v>
      </c>
      <c r="N1249" s="23">
        <v>10843800</v>
      </c>
      <c r="O1249" s="7" t="s">
        <v>4236</v>
      </c>
    </row>
    <row r="1250" spans="1:15" ht="13.2" customHeight="1" x14ac:dyDescent="0.25">
      <c r="A1250" s="285" t="s">
        <v>5178</v>
      </c>
      <c r="B1250" s="19" t="s">
        <v>3179</v>
      </c>
      <c r="C1250" s="19" t="s">
        <v>4551</v>
      </c>
      <c r="D1250" s="248" t="s">
        <v>2213</v>
      </c>
      <c r="E1250" s="7" t="s">
        <v>4552</v>
      </c>
      <c r="F1250" s="26">
        <v>10843800</v>
      </c>
      <c r="G1250" s="7" t="s">
        <v>4553</v>
      </c>
      <c r="H1250" s="249">
        <v>45414</v>
      </c>
      <c r="I1250" s="1" t="s">
        <v>3989</v>
      </c>
      <c r="J1250" s="27">
        <f>K1250/(F1250+N1250)</f>
        <v>0.5</v>
      </c>
      <c r="K1250" s="23">
        <v>10843800</v>
      </c>
      <c r="L1250" s="23">
        <f>F1250+N1250-K1250</f>
        <v>10843800</v>
      </c>
      <c r="M1250" s="4">
        <v>1</v>
      </c>
      <c r="N1250" s="23">
        <v>10843800</v>
      </c>
      <c r="O1250" s="7" t="s">
        <v>4236</v>
      </c>
    </row>
    <row r="1251" spans="1:15" ht="13.2" customHeight="1" x14ac:dyDescent="0.25">
      <c r="A1251" s="285" t="s">
        <v>5178</v>
      </c>
      <c r="B1251" s="19" t="s">
        <v>4532</v>
      </c>
      <c r="C1251" s="19" t="s">
        <v>4554</v>
      </c>
      <c r="D1251" s="248" t="s">
        <v>2213</v>
      </c>
      <c r="E1251" s="7" t="s">
        <v>4555</v>
      </c>
      <c r="F1251" s="26">
        <v>8685600</v>
      </c>
      <c r="G1251" s="7" t="s">
        <v>4556</v>
      </c>
      <c r="H1251" s="249">
        <v>45414</v>
      </c>
      <c r="I1251" s="1" t="s">
        <v>3989</v>
      </c>
      <c r="J1251" s="27">
        <f>K1251/(F1251+N1251)</f>
        <v>1</v>
      </c>
      <c r="K1251" s="23">
        <v>8685600</v>
      </c>
      <c r="L1251" s="23">
        <f>F1251+N1251-K1251</f>
        <v>0</v>
      </c>
      <c r="M1251" s="4" t="s">
        <v>2448</v>
      </c>
      <c r="N1251" s="23">
        <v>0</v>
      </c>
      <c r="O1251" s="7" t="s">
        <v>4236</v>
      </c>
    </row>
    <row r="1252" spans="1:15" ht="13.2" customHeight="1" x14ac:dyDescent="0.25">
      <c r="A1252" s="285" t="s">
        <v>5178</v>
      </c>
      <c r="B1252" s="19" t="s">
        <v>4532</v>
      </c>
      <c r="C1252" s="19" t="s">
        <v>4557</v>
      </c>
      <c r="D1252" s="248" t="s">
        <v>2213</v>
      </c>
      <c r="E1252" s="7" t="s">
        <v>4558</v>
      </c>
      <c r="F1252" s="26">
        <v>8685600</v>
      </c>
      <c r="G1252" s="7" t="s">
        <v>4559</v>
      </c>
      <c r="H1252" s="249">
        <v>45414</v>
      </c>
      <c r="I1252" s="1" t="s">
        <v>3989</v>
      </c>
      <c r="J1252" s="27">
        <f>K1252/(F1252+N1252)</f>
        <v>1</v>
      </c>
      <c r="K1252" s="23">
        <v>8685600</v>
      </c>
      <c r="L1252" s="23">
        <f>F1252+N1252-K1252</f>
        <v>0</v>
      </c>
      <c r="M1252" s="4" t="s">
        <v>2448</v>
      </c>
      <c r="N1252" s="23">
        <v>0</v>
      </c>
      <c r="O1252" s="7" t="s">
        <v>4236</v>
      </c>
    </row>
    <row r="1253" spans="1:15" ht="13.2" customHeight="1" x14ac:dyDescent="0.25">
      <c r="A1253" s="285" t="s">
        <v>5178</v>
      </c>
      <c r="B1253" s="19" t="s">
        <v>4532</v>
      </c>
      <c r="C1253" s="19" t="s">
        <v>4560</v>
      </c>
      <c r="D1253" s="248" t="s">
        <v>2213</v>
      </c>
      <c r="E1253" s="7" t="s">
        <v>4561</v>
      </c>
      <c r="F1253" s="26">
        <v>8685600</v>
      </c>
      <c r="G1253" s="7" t="s">
        <v>4562</v>
      </c>
      <c r="H1253" s="249">
        <v>45414</v>
      </c>
      <c r="I1253" s="1" t="s">
        <v>3989</v>
      </c>
      <c r="J1253" s="27">
        <f>K1253/(F1253+N1253)</f>
        <v>0.5</v>
      </c>
      <c r="K1253" s="23">
        <v>8685600</v>
      </c>
      <c r="L1253" s="23">
        <f>F1253+N1253-K1253</f>
        <v>8685600</v>
      </c>
      <c r="M1253" s="4">
        <v>1</v>
      </c>
      <c r="N1253" s="23">
        <v>8685600</v>
      </c>
      <c r="O1253" s="7" t="s">
        <v>3183</v>
      </c>
    </row>
    <row r="1254" spans="1:15" ht="13.2" customHeight="1" x14ac:dyDescent="0.25">
      <c r="A1254" s="285" t="s">
        <v>5178</v>
      </c>
      <c r="B1254" s="19" t="s">
        <v>3179</v>
      </c>
      <c r="C1254" s="19" t="s">
        <v>4563</v>
      </c>
      <c r="D1254" s="248" t="s">
        <v>2213</v>
      </c>
      <c r="E1254" s="7" t="s">
        <v>4564</v>
      </c>
      <c r="F1254" s="26">
        <v>10843800</v>
      </c>
      <c r="G1254" s="7" t="s">
        <v>4565</v>
      </c>
      <c r="H1254" s="249">
        <v>45414</v>
      </c>
      <c r="I1254" s="1" t="s">
        <v>3989</v>
      </c>
      <c r="J1254" s="27">
        <f>K1254/(F1254+N1254)</f>
        <v>0.5</v>
      </c>
      <c r="K1254" s="23">
        <v>10843800</v>
      </c>
      <c r="L1254" s="23">
        <f>F1254+N1254-K1254</f>
        <v>10843800</v>
      </c>
      <c r="M1254" s="4">
        <v>1</v>
      </c>
      <c r="N1254" s="23">
        <v>10843800</v>
      </c>
      <c r="O1254" s="7" t="s">
        <v>3183</v>
      </c>
    </row>
    <row r="1255" spans="1:15" ht="13.2" customHeight="1" x14ac:dyDescent="0.25">
      <c r="A1255" s="285" t="s">
        <v>5178</v>
      </c>
      <c r="B1255" s="19" t="s">
        <v>4532</v>
      </c>
      <c r="C1255" s="19" t="s">
        <v>4566</v>
      </c>
      <c r="D1255" s="248" t="s">
        <v>2213</v>
      </c>
      <c r="E1255" s="7" t="s">
        <v>4567</v>
      </c>
      <c r="F1255" s="26">
        <v>8685600</v>
      </c>
      <c r="G1255" s="7" t="s">
        <v>4568</v>
      </c>
      <c r="H1255" s="249">
        <v>45414</v>
      </c>
      <c r="I1255" s="1" t="s">
        <v>3989</v>
      </c>
      <c r="J1255" s="27">
        <f>K1255/(F1255+N1255)</f>
        <v>0.5</v>
      </c>
      <c r="K1255" s="23">
        <v>8685600</v>
      </c>
      <c r="L1255" s="23">
        <f>F1255+N1255-K1255</f>
        <v>8685600</v>
      </c>
      <c r="M1255" s="4">
        <v>1</v>
      </c>
      <c r="N1255" s="23">
        <v>8685600</v>
      </c>
      <c r="O1255" s="7" t="s">
        <v>3183</v>
      </c>
    </row>
    <row r="1256" spans="1:15" ht="13.2" customHeight="1" x14ac:dyDescent="0.25">
      <c r="A1256" s="285" t="s">
        <v>5178</v>
      </c>
      <c r="B1256" s="19" t="s">
        <v>3179</v>
      </c>
      <c r="C1256" s="19" t="s">
        <v>4569</v>
      </c>
      <c r="D1256" s="248" t="s">
        <v>2213</v>
      </c>
      <c r="E1256" s="7" t="s">
        <v>4570</v>
      </c>
      <c r="F1256" s="26">
        <v>10843800</v>
      </c>
      <c r="G1256" s="7" t="s">
        <v>4571</v>
      </c>
      <c r="H1256" s="249">
        <v>45414</v>
      </c>
      <c r="I1256" s="1" t="s">
        <v>3989</v>
      </c>
      <c r="J1256" s="27">
        <f>K1256/(F1256+N1256)</f>
        <v>0.5</v>
      </c>
      <c r="K1256" s="23">
        <v>10843800</v>
      </c>
      <c r="L1256" s="23">
        <f>F1256+N1256-K1256</f>
        <v>10843800</v>
      </c>
      <c r="M1256" s="4">
        <v>1</v>
      </c>
      <c r="N1256" s="23">
        <v>10843800</v>
      </c>
      <c r="O1256" s="7" t="s">
        <v>4236</v>
      </c>
    </row>
    <row r="1257" spans="1:15" ht="13.2" customHeight="1" x14ac:dyDescent="0.25">
      <c r="A1257" s="285" t="s">
        <v>5178</v>
      </c>
      <c r="B1257" s="19" t="s">
        <v>3179</v>
      </c>
      <c r="C1257" s="19" t="s">
        <v>4572</v>
      </c>
      <c r="D1257" s="248" t="s">
        <v>2213</v>
      </c>
      <c r="E1257" s="7" t="s">
        <v>4573</v>
      </c>
      <c r="F1257" s="26">
        <v>10843800</v>
      </c>
      <c r="G1257" s="7" t="s">
        <v>4574</v>
      </c>
      <c r="H1257" s="249">
        <v>45414</v>
      </c>
      <c r="I1257" s="1" t="s">
        <v>3989</v>
      </c>
      <c r="J1257" s="27">
        <f>K1257/(F1257+N1257)</f>
        <v>0.5</v>
      </c>
      <c r="K1257" s="23">
        <v>10843800</v>
      </c>
      <c r="L1257" s="23">
        <f>F1257+N1257-K1257</f>
        <v>10843800</v>
      </c>
      <c r="M1257" s="4">
        <v>1</v>
      </c>
      <c r="N1257" s="23">
        <v>10843800</v>
      </c>
      <c r="O1257" s="7" t="s">
        <v>3183</v>
      </c>
    </row>
    <row r="1258" spans="1:15" ht="13.2" customHeight="1" x14ac:dyDescent="0.25">
      <c r="A1258" s="285" t="s">
        <v>5178</v>
      </c>
      <c r="B1258" s="19" t="s">
        <v>4532</v>
      </c>
      <c r="C1258" s="19" t="s">
        <v>4575</v>
      </c>
      <c r="D1258" s="248" t="s">
        <v>2213</v>
      </c>
      <c r="E1258" s="7" t="s">
        <v>4576</v>
      </c>
      <c r="F1258" s="26">
        <v>8685600</v>
      </c>
      <c r="G1258" s="7" t="s">
        <v>4577</v>
      </c>
      <c r="H1258" s="249">
        <v>45414</v>
      </c>
      <c r="I1258" s="1" t="s">
        <v>3989</v>
      </c>
      <c r="J1258" s="27">
        <f>K1258/(F1258+N1258)</f>
        <v>0.5</v>
      </c>
      <c r="K1258" s="23">
        <v>8685600</v>
      </c>
      <c r="L1258" s="23">
        <f>F1258+N1258-K1258</f>
        <v>8685600</v>
      </c>
      <c r="M1258" s="4">
        <v>1</v>
      </c>
      <c r="N1258" s="23">
        <v>8685600</v>
      </c>
      <c r="O1258" s="7" t="s">
        <v>4236</v>
      </c>
    </row>
    <row r="1259" spans="1:15" ht="13.2" customHeight="1" x14ac:dyDescent="0.25">
      <c r="A1259" s="285" t="s">
        <v>5178</v>
      </c>
      <c r="B1259" s="19" t="s">
        <v>4532</v>
      </c>
      <c r="C1259" s="19" t="s">
        <v>4578</v>
      </c>
      <c r="D1259" s="248" t="s">
        <v>2213</v>
      </c>
      <c r="E1259" s="7" t="s">
        <v>4579</v>
      </c>
      <c r="F1259" s="26">
        <v>8685600</v>
      </c>
      <c r="G1259" s="7" t="s">
        <v>4580</v>
      </c>
      <c r="H1259" s="249">
        <v>45414</v>
      </c>
      <c r="I1259" s="1" t="s">
        <v>3989</v>
      </c>
      <c r="J1259" s="27">
        <f>K1259/(F1259+N1259)</f>
        <v>0.5</v>
      </c>
      <c r="K1259" s="23">
        <v>8685600</v>
      </c>
      <c r="L1259" s="23">
        <f>F1259+N1259-K1259</f>
        <v>8685600</v>
      </c>
      <c r="M1259" s="4">
        <v>1</v>
      </c>
      <c r="N1259" s="23">
        <v>8685600</v>
      </c>
      <c r="O1259" s="7" t="s">
        <v>4236</v>
      </c>
    </row>
    <row r="1260" spans="1:15" ht="13.2" customHeight="1" x14ac:dyDescent="0.25">
      <c r="A1260" s="285" t="s">
        <v>5178</v>
      </c>
      <c r="B1260" s="19" t="s">
        <v>4532</v>
      </c>
      <c r="C1260" s="19" t="s">
        <v>4581</v>
      </c>
      <c r="D1260" s="248" t="s">
        <v>2213</v>
      </c>
      <c r="E1260" s="7" t="s">
        <v>4582</v>
      </c>
      <c r="F1260" s="26">
        <v>8685600</v>
      </c>
      <c r="G1260" s="7" t="s">
        <v>4583</v>
      </c>
      <c r="H1260" s="249">
        <v>45414</v>
      </c>
      <c r="I1260" s="1" t="s">
        <v>3989</v>
      </c>
      <c r="J1260" s="27">
        <f>K1260/(F1260+N1260)</f>
        <v>0.5</v>
      </c>
      <c r="K1260" s="23">
        <v>8685600</v>
      </c>
      <c r="L1260" s="23">
        <f>F1260+N1260-K1260</f>
        <v>8685600</v>
      </c>
      <c r="M1260" s="4">
        <v>1</v>
      </c>
      <c r="N1260" s="23">
        <v>8685600</v>
      </c>
      <c r="O1260" s="7" t="s">
        <v>3183</v>
      </c>
    </row>
    <row r="1261" spans="1:15" ht="13.2" customHeight="1" x14ac:dyDescent="0.25">
      <c r="A1261" s="285" t="s">
        <v>5178</v>
      </c>
      <c r="B1261" s="19" t="s">
        <v>4532</v>
      </c>
      <c r="C1261" s="19" t="s">
        <v>4584</v>
      </c>
      <c r="D1261" s="248" t="s">
        <v>2213</v>
      </c>
      <c r="E1261" s="7" t="s">
        <v>4585</v>
      </c>
      <c r="F1261" s="26">
        <v>8685600</v>
      </c>
      <c r="G1261" s="7" t="s">
        <v>4586</v>
      </c>
      <c r="H1261" s="249">
        <v>45414</v>
      </c>
      <c r="I1261" s="1" t="s">
        <v>3989</v>
      </c>
      <c r="J1261" s="27">
        <f>K1261/(F1261+N1261)</f>
        <v>0.5</v>
      </c>
      <c r="K1261" s="23">
        <v>8685600</v>
      </c>
      <c r="L1261" s="23">
        <f>F1261+N1261-K1261</f>
        <v>8685600</v>
      </c>
      <c r="M1261" s="4">
        <v>1</v>
      </c>
      <c r="N1261" s="23">
        <v>8685600</v>
      </c>
      <c r="O1261" s="7" t="s">
        <v>3183</v>
      </c>
    </row>
    <row r="1262" spans="1:15" ht="13.2" customHeight="1" x14ac:dyDescent="0.25">
      <c r="A1262" s="285" t="s">
        <v>5178</v>
      </c>
      <c r="B1262" s="19" t="s">
        <v>4532</v>
      </c>
      <c r="C1262" s="19" t="s">
        <v>4587</v>
      </c>
      <c r="D1262" s="248" t="s">
        <v>2213</v>
      </c>
      <c r="E1262" s="7" t="s">
        <v>4588</v>
      </c>
      <c r="F1262" s="26">
        <v>8685600</v>
      </c>
      <c r="G1262" s="7" t="s">
        <v>4589</v>
      </c>
      <c r="H1262" s="249">
        <v>45414</v>
      </c>
      <c r="I1262" s="1" t="s">
        <v>3989</v>
      </c>
      <c r="J1262" s="27">
        <f>K1262/(F1262+N1262)</f>
        <v>1</v>
      </c>
      <c r="K1262" s="23">
        <v>8685600</v>
      </c>
      <c r="L1262" s="23">
        <f>F1262+N1262-K1262</f>
        <v>0</v>
      </c>
      <c r="M1262" s="4" t="s">
        <v>2448</v>
      </c>
      <c r="N1262" s="23">
        <v>0</v>
      </c>
      <c r="O1262" s="7" t="s">
        <v>3183</v>
      </c>
    </row>
    <row r="1263" spans="1:15" ht="13.2" customHeight="1" x14ac:dyDescent="0.25">
      <c r="A1263" s="285" t="s">
        <v>5178</v>
      </c>
      <c r="B1263" s="19" t="s">
        <v>4532</v>
      </c>
      <c r="C1263" s="19" t="s">
        <v>4590</v>
      </c>
      <c r="D1263" s="248" t="s">
        <v>2213</v>
      </c>
      <c r="E1263" s="7" t="s">
        <v>4591</v>
      </c>
      <c r="F1263" s="26">
        <v>8685600</v>
      </c>
      <c r="G1263" s="7" t="s">
        <v>4592</v>
      </c>
      <c r="H1263" s="249">
        <v>45414</v>
      </c>
      <c r="I1263" s="1" t="s">
        <v>3989</v>
      </c>
      <c r="J1263" s="27">
        <f>K1263/(F1263+N1263)</f>
        <v>0.66666666666666663</v>
      </c>
      <c r="K1263" s="23">
        <v>5790400</v>
      </c>
      <c r="L1263" s="23">
        <f>F1263+N1263-K1263</f>
        <v>2895200</v>
      </c>
      <c r="M1263" s="4" t="s">
        <v>2448</v>
      </c>
      <c r="N1263" s="23"/>
      <c r="O1263" s="7" t="s">
        <v>3183</v>
      </c>
    </row>
    <row r="1264" spans="1:15" ht="13.2" customHeight="1" x14ac:dyDescent="0.25">
      <c r="A1264" s="285" t="s">
        <v>5178</v>
      </c>
      <c r="B1264" s="19" t="s">
        <v>4532</v>
      </c>
      <c r="C1264" s="19" t="s">
        <v>4593</v>
      </c>
      <c r="D1264" s="248" t="s">
        <v>2213</v>
      </c>
      <c r="E1264" s="7" t="s">
        <v>4594</v>
      </c>
      <c r="F1264" s="26">
        <v>8685600</v>
      </c>
      <c r="G1264" s="7" t="s">
        <v>4595</v>
      </c>
      <c r="H1264" s="249">
        <v>45414</v>
      </c>
      <c r="I1264" s="1" t="s">
        <v>3989</v>
      </c>
      <c r="J1264" s="27">
        <f>K1264/(F1264+N1264)</f>
        <v>1</v>
      </c>
      <c r="K1264" s="23">
        <v>8685600</v>
      </c>
      <c r="L1264" s="23">
        <f>F1264+N1264-K1264</f>
        <v>0</v>
      </c>
      <c r="M1264" s="4" t="s">
        <v>2448</v>
      </c>
      <c r="N1264" s="23">
        <v>0</v>
      </c>
      <c r="O1264" s="7" t="s">
        <v>3183</v>
      </c>
    </row>
    <row r="1265" spans="1:15" ht="13.2" customHeight="1" x14ac:dyDescent="0.25">
      <c r="A1265" s="285" t="s">
        <v>5178</v>
      </c>
      <c r="B1265" s="19" t="s">
        <v>4391</v>
      </c>
      <c r="C1265" s="19" t="s">
        <v>4596</v>
      </c>
      <c r="D1265" s="248" t="s">
        <v>2213</v>
      </c>
      <c r="E1265" s="7" t="s">
        <v>4597</v>
      </c>
      <c r="F1265" s="26">
        <v>13641600</v>
      </c>
      <c r="G1265" s="7" t="s">
        <v>4598</v>
      </c>
      <c r="H1265" s="249">
        <v>45414</v>
      </c>
      <c r="I1265" s="1" t="s">
        <v>3989</v>
      </c>
      <c r="J1265" s="27">
        <f>K1265/(F1265+N1265)</f>
        <v>0.5</v>
      </c>
      <c r="K1265" s="23">
        <v>13641600</v>
      </c>
      <c r="L1265" s="23">
        <f>F1265+N1265-K1265</f>
        <v>13641600</v>
      </c>
      <c r="M1265" s="4">
        <v>1</v>
      </c>
      <c r="N1265" s="23">
        <v>13641600</v>
      </c>
      <c r="O1265" s="7" t="s">
        <v>4094</v>
      </c>
    </row>
    <row r="1266" spans="1:15" ht="13.2" customHeight="1" x14ac:dyDescent="0.25">
      <c r="A1266" s="285" t="s">
        <v>5178</v>
      </c>
      <c r="B1266" s="19" t="s">
        <v>5202</v>
      </c>
      <c r="C1266" s="19" t="s">
        <v>4599</v>
      </c>
      <c r="D1266" s="248" t="s">
        <v>2213</v>
      </c>
      <c r="E1266" s="7" t="s">
        <v>4600</v>
      </c>
      <c r="F1266" s="26">
        <v>11566500</v>
      </c>
      <c r="G1266" s="7" t="s">
        <v>3892</v>
      </c>
      <c r="H1266" s="249">
        <v>45414</v>
      </c>
      <c r="I1266" s="1" t="s">
        <v>3989</v>
      </c>
      <c r="J1266" s="27">
        <f>K1266/(F1266+N1266)</f>
        <v>0.5</v>
      </c>
      <c r="K1266" s="23">
        <v>11566500</v>
      </c>
      <c r="L1266" s="23">
        <f>F1266+N1266-K1266</f>
        <v>11566500</v>
      </c>
      <c r="M1266" s="4">
        <v>1</v>
      </c>
      <c r="N1266" s="23">
        <v>11566500</v>
      </c>
      <c r="O1266" s="7" t="s">
        <v>3157</v>
      </c>
    </row>
    <row r="1267" spans="1:15" ht="13.2" customHeight="1" x14ac:dyDescent="0.25">
      <c r="A1267" s="285" t="s">
        <v>5178</v>
      </c>
      <c r="B1267" s="19" t="s">
        <v>3179</v>
      </c>
      <c r="C1267" s="19" t="s">
        <v>4601</v>
      </c>
      <c r="D1267" s="248" t="s">
        <v>2213</v>
      </c>
      <c r="E1267" s="7" t="s">
        <v>4602</v>
      </c>
      <c r="F1267" s="26">
        <v>10843800</v>
      </c>
      <c r="G1267" s="7" t="s">
        <v>4603</v>
      </c>
      <c r="H1267" s="249">
        <v>45414</v>
      </c>
      <c r="I1267" s="1" t="s">
        <v>3989</v>
      </c>
      <c r="J1267" s="27">
        <f>K1267/(F1267+N1267)</f>
        <v>0.5</v>
      </c>
      <c r="K1267" s="23">
        <v>10843800</v>
      </c>
      <c r="L1267" s="23">
        <f>F1267+N1267-K1267</f>
        <v>10843800</v>
      </c>
      <c r="M1267" s="4">
        <v>1</v>
      </c>
      <c r="N1267" s="23">
        <v>10843800</v>
      </c>
      <c r="O1267" s="7" t="s">
        <v>3183</v>
      </c>
    </row>
    <row r="1268" spans="1:15" ht="13.2" customHeight="1" x14ac:dyDescent="0.25">
      <c r="A1268" s="285" t="s">
        <v>5178</v>
      </c>
      <c r="B1268" s="19" t="s">
        <v>5202</v>
      </c>
      <c r="C1268" s="19" t="s">
        <v>4604</v>
      </c>
      <c r="D1268" s="248" t="s">
        <v>2213</v>
      </c>
      <c r="E1268" s="7" t="s">
        <v>4605</v>
      </c>
      <c r="F1268" s="26">
        <v>9744000</v>
      </c>
      <c r="G1268" s="7" t="s">
        <v>3916</v>
      </c>
      <c r="H1268" s="249">
        <v>45414</v>
      </c>
      <c r="I1268" s="1" t="s">
        <v>3989</v>
      </c>
      <c r="J1268" s="27">
        <f>K1268/(F1268+N1268)</f>
        <v>0.5</v>
      </c>
      <c r="K1268" s="23">
        <v>9744000</v>
      </c>
      <c r="L1268" s="23">
        <f>F1268+N1268-K1268</f>
        <v>9744000</v>
      </c>
      <c r="M1268" s="4">
        <v>1</v>
      </c>
      <c r="N1268" s="23">
        <v>9744000</v>
      </c>
      <c r="O1268" s="7" t="s">
        <v>3183</v>
      </c>
    </row>
    <row r="1269" spans="1:15" ht="13.2" customHeight="1" x14ac:dyDescent="0.25">
      <c r="A1269" s="285" t="s">
        <v>5178</v>
      </c>
      <c r="B1269" s="19" t="s">
        <v>3179</v>
      </c>
      <c r="C1269" s="19" t="s">
        <v>4606</v>
      </c>
      <c r="D1269" s="248" t="s">
        <v>2213</v>
      </c>
      <c r="E1269" s="7" t="s">
        <v>4607</v>
      </c>
      <c r="F1269" s="26">
        <v>10843800</v>
      </c>
      <c r="G1269" s="7" t="s">
        <v>4608</v>
      </c>
      <c r="H1269" s="249">
        <v>45414</v>
      </c>
      <c r="I1269" s="1" t="s">
        <v>3989</v>
      </c>
      <c r="J1269" s="27">
        <f>K1269/(F1269+N1269)</f>
        <v>0.5</v>
      </c>
      <c r="K1269" s="23">
        <v>10843800</v>
      </c>
      <c r="L1269" s="23">
        <f>F1269+N1269-K1269</f>
        <v>10843800</v>
      </c>
      <c r="M1269" s="4">
        <v>1</v>
      </c>
      <c r="N1269" s="23">
        <v>10843800</v>
      </c>
      <c r="O1269" s="7" t="s">
        <v>3183</v>
      </c>
    </row>
    <row r="1270" spans="1:15" ht="13.2" customHeight="1" x14ac:dyDescent="0.25">
      <c r="A1270" s="285" t="s">
        <v>5178</v>
      </c>
      <c r="B1270" s="19" t="s">
        <v>3179</v>
      </c>
      <c r="C1270" s="19" t="s">
        <v>4609</v>
      </c>
      <c r="D1270" s="248" t="s">
        <v>2213</v>
      </c>
      <c r="E1270" s="7" t="s">
        <v>4610</v>
      </c>
      <c r="F1270" s="26">
        <v>8685600</v>
      </c>
      <c r="G1270" s="7" t="s">
        <v>4611</v>
      </c>
      <c r="H1270" s="249">
        <v>45414</v>
      </c>
      <c r="I1270" s="1" t="s">
        <v>3989</v>
      </c>
      <c r="J1270" s="27">
        <f>K1270/(F1270+N1270)</f>
        <v>1</v>
      </c>
      <c r="K1270" s="23">
        <v>8685600</v>
      </c>
      <c r="L1270" s="23">
        <f>F1270+N1270-K1270</f>
        <v>0</v>
      </c>
      <c r="M1270" s="4" t="s">
        <v>2448</v>
      </c>
      <c r="N1270" s="23">
        <v>0</v>
      </c>
      <c r="O1270" s="7" t="s">
        <v>4236</v>
      </c>
    </row>
    <row r="1271" spans="1:15" ht="13.2" customHeight="1" x14ac:dyDescent="0.25">
      <c r="A1271" s="285" t="s">
        <v>5178</v>
      </c>
      <c r="B1271" s="19" t="s">
        <v>3724</v>
      </c>
      <c r="C1271" s="19" t="s">
        <v>4612</v>
      </c>
      <c r="D1271" s="248" t="s">
        <v>2213</v>
      </c>
      <c r="E1271" s="7" t="s">
        <v>4613</v>
      </c>
      <c r="F1271" s="26">
        <v>28041720</v>
      </c>
      <c r="G1271" s="7" t="s">
        <v>4614</v>
      </c>
      <c r="H1271" s="249">
        <v>45414</v>
      </c>
      <c r="I1271" s="1" t="s">
        <v>3989</v>
      </c>
      <c r="J1271" s="27">
        <f>K1271/(F1271+N1271)</f>
        <v>0.5</v>
      </c>
      <c r="K1271" s="23">
        <v>28041720</v>
      </c>
      <c r="L1271" s="23">
        <f>F1271+N1271-K1271</f>
        <v>28041720</v>
      </c>
      <c r="M1271" s="4">
        <v>1</v>
      </c>
      <c r="N1271" s="23">
        <v>28041720</v>
      </c>
      <c r="O1271" s="7" t="s">
        <v>4615</v>
      </c>
    </row>
    <row r="1272" spans="1:15" ht="13.2" customHeight="1" x14ac:dyDescent="0.25">
      <c r="A1272" s="285" t="s">
        <v>5178</v>
      </c>
      <c r="B1272" s="19" t="s">
        <v>3724</v>
      </c>
      <c r="C1272" s="19" t="s">
        <v>4616</v>
      </c>
      <c r="D1272" s="248" t="s">
        <v>2213</v>
      </c>
      <c r="E1272" s="7" t="s">
        <v>4617</v>
      </c>
      <c r="F1272" s="26">
        <v>28041720</v>
      </c>
      <c r="G1272" s="7" t="s">
        <v>4618</v>
      </c>
      <c r="H1272" s="249">
        <v>45414</v>
      </c>
      <c r="I1272" s="1" t="s">
        <v>3989</v>
      </c>
      <c r="J1272" s="27">
        <f>K1272/(F1272+N1272)</f>
        <v>1</v>
      </c>
      <c r="K1272" s="23">
        <v>28041720</v>
      </c>
      <c r="L1272" s="23">
        <f>F1272+N1272-K1272</f>
        <v>0</v>
      </c>
      <c r="M1272" s="4" t="s">
        <v>2448</v>
      </c>
      <c r="N1272" s="23">
        <v>0</v>
      </c>
      <c r="O1272" s="7" t="s">
        <v>4619</v>
      </c>
    </row>
    <row r="1273" spans="1:15" ht="13.2" customHeight="1" x14ac:dyDescent="0.25">
      <c r="A1273" s="285" t="s">
        <v>5178</v>
      </c>
      <c r="B1273" s="19" t="s">
        <v>4500</v>
      </c>
      <c r="C1273" s="19" t="s">
        <v>4620</v>
      </c>
      <c r="D1273" s="248" t="s">
        <v>2213</v>
      </c>
      <c r="E1273" s="7" t="s">
        <v>4621</v>
      </c>
      <c r="F1273" s="26">
        <v>12532800</v>
      </c>
      <c r="G1273" s="7" t="s">
        <v>4622</v>
      </c>
      <c r="H1273" s="249">
        <v>45414</v>
      </c>
      <c r="I1273" s="1" t="s">
        <v>3989</v>
      </c>
      <c r="J1273" s="27">
        <f>K1273/(F1273+N1273)</f>
        <v>0.5</v>
      </c>
      <c r="K1273" s="23">
        <v>12532800</v>
      </c>
      <c r="L1273" s="23">
        <f>F1273+N1273-K1273</f>
        <v>12532800</v>
      </c>
      <c r="M1273" s="4">
        <v>1</v>
      </c>
      <c r="N1273" s="23">
        <v>12532800</v>
      </c>
      <c r="O1273" s="7" t="s">
        <v>3744</v>
      </c>
    </row>
    <row r="1274" spans="1:15" ht="13.2" customHeight="1" x14ac:dyDescent="0.25">
      <c r="A1274" s="285" t="s">
        <v>5178</v>
      </c>
      <c r="B1274" s="19" t="s">
        <v>3731</v>
      </c>
      <c r="C1274" s="19" t="s">
        <v>4623</v>
      </c>
      <c r="D1274" s="248" t="s">
        <v>2213</v>
      </c>
      <c r="E1274" s="7" t="s">
        <v>4624</v>
      </c>
      <c r="F1274" s="26">
        <v>8530500</v>
      </c>
      <c r="G1274" s="7" t="s">
        <v>4625</v>
      </c>
      <c r="H1274" s="249">
        <v>45414</v>
      </c>
      <c r="I1274" s="1" t="s">
        <v>3989</v>
      </c>
      <c r="J1274" s="27">
        <f>K1274/(F1274+N1274)</f>
        <v>0.83333333333333337</v>
      </c>
      <c r="K1274" s="23">
        <v>7108750</v>
      </c>
      <c r="L1274" s="23">
        <f>F1274+N1274-K1274</f>
        <v>1421750</v>
      </c>
      <c r="M1274" s="4" t="s">
        <v>2448</v>
      </c>
      <c r="N1274" s="23">
        <v>0</v>
      </c>
      <c r="O1274" s="7" t="s">
        <v>3735</v>
      </c>
    </row>
    <row r="1275" spans="1:15" ht="13.2" customHeight="1" x14ac:dyDescent="0.25">
      <c r="A1275" s="285" t="s">
        <v>5178</v>
      </c>
      <c r="B1275" s="19" t="s">
        <v>3731</v>
      </c>
      <c r="C1275" s="19" t="s">
        <v>4626</v>
      </c>
      <c r="D1275" s="248" t="s">
        <v>2213</v>
      </c>
      <c r="E1275" s="7" t="s">
        <v>4627</v>
      </c>
      <c r="F1275" s="26">
        <v>8530500</v>
      </c>
      <c r="G1275" s="7" t="s">
        <v>4628</v>
      </c>
      <c r="H1275" s="249">
        <v>45414</v>
      </c>
      <c r="I1275" s="1" t="s">
        <v>3989</v>
      </c>
      <c r="J1275" s="27">
        <f>K1275/(F1275+N1275)</f>
        <v>0.5</v>
      </c>
      <c r="K1275" s="23">
        <v>8530500</v>
      </c>
      <c r="L1275" s="23">
        <f>F1275+N1275-K1275</f>
        <v>8530500</v>
      </c>
      <c r="M1275" s="4">
        <v>1</v>
      </c>
      <c r="N1275" s="23">
        <v>8530500</v>
      </c>
      <c r="O1275" s="7" t="s">
        <v>3735</v>
      </c>
    </row>
    <row r="1276" spans="1:15" ht="13.2" customHeight="1" x14ac:dyDescent="0.25">
      <c r="A1276" s="285" t="s">
        <v>5178</v>
      </c>
      <c r="B1276" s="19" t="s">
        <v>3731</v>
      </c>
      <c r="C1276" s="19" t="s">
        <v>4629</v>
      </c>
      <c r="D1276" s="248" t="s">
        <v>2213</v>
      </c>
      <c r="E1276" s="7" t="s">
        <v>4630</v>
      </c>
      <c r="F1276" s="26">
        <v>8530500</v>
      </c>
      <c r="G1276" s="7" t="s">
        <v>4631</v>
      </c>
      <c r="H1276" s="249">
        <v>45414</v>
      </c>
      <c r="I1276" s="1" t="s">
        <v>3989</v>
      </c>
      <c r="J1276" s="27">
        <f>K1276/(F1276+N1276)</f>
        <v>1</v>
      </c>
      <c r="K1276" s="23">
        <v>8530500</v>
      </c>
      <c r="L1276" s="23">
        <f>F1276+N1276-K1276</f>
        <v>0</v>
      </c>
      <c r="M1276" s="4" t="s">
        <v>2448</v>
      </c>
      <c r="N1276" s="23">
        <v>0</v>
      </c>
      <c r="O1276" s="7" t="s">
        <v>3735</v>
      </c>
    </row>
    <row r="1277" spans="1:15" ht="13.2" customHeight="1" x14ac:dyDescent="0.25">
      <c r="A1277" s="285" t="s">
        <v>5178</v>
      </c>
      <c r="B1277" s="19" t="s">
        <v>4500</v>
      </c>
      <c r="C1277" s="19" t="s">
        <v>4632</v>
      </c>
      <c r="D1277" s="248" t="s">
        <v>2213</v>
      </c>
      <c r="E1277" s="7" t="s">
        <v>4633</v>
      </c>
      <c r="F1277" s="26">
        <v>14737800</v>
      </c>
      <c r="G1277" s="7" t="s">
        <v>4634</v>
      </c>
      <c r="H1277" s="249">
        <v>45414</v>
      </c>
      <c r="I1277" s="1" t="s">
        <v>3989</v>
      </c>
      <c r="J1277" s="27">
        <f>K1277/(F1277+N1277)</f>
        <v>1</v>
      </c>
      <c r="K1277" s="23">
        <v>14737800</v>
      </c>
      <c r="L1277" s="23">
        <f>F1277+N1277-K1277</f>
        <v>0</v>
      </c>
      <c r="M1277" s="4" t="s">
        <v>2448</v>
      </c>
      <c r="N1277" s="23">
        <v>0</v>
      </c>
      <c r="O1277" s="7" t="s">
        <v>4499</v>
      </c>
    </row>
    <row r="1278" spans="1:15" ht="13.2" customHeight="1" x14ac:dyDescent="0.25">
      <c r="A1278" s="285" t="s">
        <v>5178</v>
      </c>
      <c r="B1278" s="19" t="s">
        <v>4500</v>
      </c>
      <c r="C1278" s="19" t="s">
        <v>4635</v>
      </c>
      <c r="D1278" s="248" t="s">
        <v>2213</v>
      </c>
      <c r="E1278" s="7" t="s">
        <v>4636</v>
      </c>
      <c r="F1278" s="26">
        <v>14737800</v>
      </c>
      <c r="G1278" s="7" t="s">
        <v>4637</v>
      </c>
      <c r="H1278" s="249">
        <v>45414</v>
      </c>
      <c r="I1278" s="1" t="s">
        <v>3989</v>
      </c>
      <c r="J1278" s="27">
        <f>K1278/(F1278+N1278)</f>
        <v>0.5</v>
      </c>
      <c r="K1278" s="23">
        <v>14737800</v>
      </c>
      <c r="L1278" s="23">
        <f>F1278+N1278-K1278</f>
        <v>14737800</v>
      </c>
      <c r="M1278" s="4">
        <v>1</v>
      </c>
      <c r="N1278" s="23">
        <v>14737800</v>
      </c>
      <c r="O1278" s="7" t="s">
        <v>4499</v>
      </c>
    </row>
    <row r="1279" spans="1:15" ht="13.2" customHeight="1" x14ac:dyDescent="0.25">
      <c r="A1279" s="285" t="s">
        <v>5178</v>
      </c>
      <c r="B1279" s="19" t="s">
        <v>3724</v>
      </c>
      <c r="C1279" s="19" t="s">
        <v>4638</v>
      </c>
      <c r="D1279" s="248" t="s">
        <v>2213</v>
      </c>
      <c r="E1279" s="7" t="s">
        <v>4639</v>
      </c>
      <c r="F1279" s="26">
        <v>28041720</v>
      </c>
      <c r="G1279" s="7" t="s">
        <v>4640</v>
      </c>
      <c r="H1279" s="249">
        <v>45414</v>
      </c>
      <c r="I1279" s="1" t="s">
        <v>3989</v>
      </c>
      <c r="J1279" s="27">
        <f>K1279/(F1279+N1279)</f>
        <v>1</v>
      </c>
      <c r="K1279" s="23">
        <v>28041720</v>
      </c>
      <c r="L1279" s="23">
        <f>F1279+N1279-K1279</f>
        <v>0</v>
      </c>
      <c r="M1279" s="4" t="s">
        <v>2448</v>
      </c>
      <c r="N1279" s="23">
        <v>0</v>
      </c>
      <c r="O1279" s="7" t="s">
        <v>4290</v>
      </c>
    </row>
    <row r="1280" spans="1:15" ht="13.2" customHeight="1" x14ac:dyDescent="0.25">
      <c r="A1280" s="285" t="s">
        <v>5178</v>
      </c>
      <c r="B1280" s="19" t="s">
        <v>4500</v>
      </c>
      <c r="C1280" s="19" t="s">
        <v>4641</v>
      </c>
      <c r="D1280" s="248" t="s">
        <v>2213</v>
      </c>
      <c r="E1280" s="7" t="s">
        <v>4642</v>
      </c>
      <c r="F1280" s="26">
        <v>14737800</v>
      </c>
      <c r="G1280" s="7" t="s">
        <v>4643</v>
      </c>
      <c r="H1280" s="249">
        <v>45414</v>
      </c>
      <c r="I1280" s="1" t="s">
        <v>3989</v>
      </c>
      <c r="J1280" s="27">
        <f>K1280/(F1280+N1280)</f>
        <v>0.5</v>
      </c>
      <c r="K1280" s="23">
        <v>14737800</v>
      </c>
      <c r="L1280" s="23">
        <f>F1280+N1280-K1280</f>
        <v>14737800</v>
      </c>
      <c r="M1280" s="4">
        <v>1</v>
      </c>
      <c r="N1280" s="23">
        <v>14737800</v>
      </c>
      <c r="O1280" s="7" t="s">
        <v>4284</v>
      </c>
    </row>
    <row r="1281" spans="1:15" ht="13.2" customHeight="1" x14ac:dyDescent="0.25">
      <c r="A1281" s="285" t="s">
        <v>5178</v>
      </c>
      <c r="B1281" s="19" t="s">
        <v>4500</v>
      </c>
      <c r="C1281" s="19" t="s">
        <v>4644</v>
      </c>
      <c r="D1281" s="248" t="s">
        <v>2213</v>
      </c>
      <c r="E1281" s="7" t="s">
        <v>4645</v>
      </c>
      <c r="F1281" s="26">
        <v>14737800</v>
      </c>
      <c r="G1281" s="7" t="s">
        <v>4646</v>
      </c>
      <c r="H1281" s="249">
        <v>45414</v>
      </c>
      <c r="I1281" s="1" t="s">
        <v>3989</v>
      </c>
      <c r="J1281" s="27">
        <f>K1281/(F1281+N1281)</f>
        <v>0.5</v>
      </c>
      <c r="K1281" s="23">
        <v>14737800</v>
      </c>
      <c r="L1281" s="23">
        <f>F1281+N1281-K1281</f>
        <v>14737800</v>
      </c>
      <c r="M1281" s="4">
        <v>1</v>
      </c>
      <c r="N1281" s="23">
        <v>14737800</v>
      </c>
      <c r="O1281" s="7" t="s">
        <v>4619</v>
      </c>
    </row>
    <row r="1282" spans="1:15" ht="13.2" customHeight="1" x14ac:dyDescent="0.25">
      <c r="A1282" s="285" t="s">
        <v>5178</v>
      </c>
      <c r="B1282" s="19" t="s">
        <v>4500</v>
      </c>
      <c r="C1282" s="19" t="s">
        <v>4647</v>
      </c>
      <c r="D1282" s="248" t="s">
        <v>2213</v>
      </c>
      <c r="E1282" s="7" t="s">
        <v>4648</v>
      </c>
      <c r="F1282" s="26">
        <v>14737800</v>
      </c>
      <c r="G1282" s="7" t="s">
        <v>4649</v>
      </c>
      <c r="H1282" s="249">
        <v>45414</v>
      </c>
      <c r="I1282" s="1" t="s">
        <v>3989</v>
      </c>
      <c r="J1282" s="27">
        <f>K1282/(F1282+N1282)</f>
        <v>0.5</v>
      </c>
      <c r="K1282" s="23">
        <v>14737800</v>
      </c>
      <c r="L1282" s="23">
        <f>F1282+N1282-K1282</f>
        <v>14737800</v>
      </c>
      <c r="M1282" s="4">
        <v>1</v>
      </c>
      <c r="N1282" s="23">
        <v>14737800</v>
      </c>
      <c r="O1282" s="7" t="s">
        <v>4284</v>
      </c>
    </row>
    <row r="1283" spans="1:15" ht="13.2" customHeight="1" x14ac:dyDescent="0.25">
      <c r="A1283" s="285" t="s">
        <v>5178</v>
      </c>
      <c r="B1283" s="19" t="s">
        <v>5197</v>
      </c>
      <c r="C1283" s="19" t="s">
        <v>4650</v>
      </c>
      <c r="D1283" s="248" t="s">
        <v>2213</v>
      </c>
      <c r="E1283" s="7" t="s">
        <v>4651</v>
      </c>
      <c r="F1283" s="26">
        <v>13398000</v>
      </c>
      <c r="G1283" s="7" t="s">
        <v>4652</v>
      </c>
      <c r="H1283" s="249">
        <v>45443</v>
      </c>
      <c r="I1283" s="1" t="s">
        <v>4653</v>
      </c>
      <c r="J1283" s="27">
        <f>K1283/(F1283+N1283)</f>
        <v>0.66666666666666663</v>
      </c>
      <c r="K1283" s="23">
        <v>8932000</v>
      </c>
      <c r="L1283" s="23">
        <f>F1283+N1283-K1283</f>
        <v>4466000</v>
      </c>
      <c r="M1283" s="4" t="s">
        <v>2448</v>
      </c>
      <c r="N1283" s="23">
        <v>0</v>
      </c>
      <c r="O1283" s="7" t="s">
        <v>3095</v>
      </c>
    </row>
    <row r="1284" spans="1:15" ht="13.2" customHeight="1" x14ac:dyDescent="0.25">
      <c r="A1284" s="285" t="s">
        <v>5178</v>
      </c>
      <c r="B1284" s="19" t="s">
        <v>5204</v>
      </c>
      <c r="C1284" s="19" t="s">
        <v>4654</v>
      </c>
      <c r="D1284" s="248" t="s">
        <v>2213</v>
      </c>
      <c r="E1284" s="7" t="s">
        <v>4655</v>
      </c>
      <c r="F1284" s="26">
        <v>13398000</v>
      </c>
      <c r="G1284" s="7" t="s">
        <v>4656</v>
      </c>
      <c r="H1284" s="249">
        <v>45443</v>
      </c>
      <c r="I1284" s="1" t="s">
        <v>4653</v>
      </c>
      <c r="J1284" s="27">
        <f>K1284/(F1284+N1284)</f>
        <v>0.66666666666666663</v>
      </c>
      <c r="K1284" s="23">
        <v>8932000</v>
      </c>
      <c r="L1284" s="23">
        <f>F1284+N1284-K1284</f>
        <v>4466000</v>
      </c>
      <c r="M1284" s="4" t="s">
        <v>2448</v>
      </c>
      <c r="N1284" s="23">
        <v>0</v>
      </c>
      <c r="O1284" s="7" t="s">
        <v>3095</v>
      </c>
    </row>
    <row r="1285" spans="1:15" ht="13.2" customHeight="1" x14ac:dyDescent="0.25">
      <c r="A1285" s="285" t="s">
        <v>5178</v>
      </c>
      <c r="B1285" s="19" t="s">
        <v>4657</v>
      </c>
      <c r="C1285" s="19" t="s">
        <v>4658</v>
      </c>
      <c r="D1285" s="248" t="s">
        <v>2213</v>
      </c>
      <c r="E1285" s="7" t="s">
        <v>4659</v>
      </c>
      <c r="F1285" s="26">
        <v>8685600</v>
      </c>
      <c r="G1285" s="7" t="s">
        <v>4660</v>
      </c>
      <c r="H1285" s="249">
        <v>45443</v>
      </c>
      <c r="I1285" s="1" t="s">
        <v>4653</v>
      </c>
      <c r="J1285" s="27">
        <f>K1285/(F1285+N1285)</f>
        <v>0.66666666666666663</v>
      </c>
      <c r="K1285" s="23">
        <v>5790400</v>
      </c>
      <c r="L1285" s="23">
        <f>F1285+N1285-K1285</f>
        <v>2895200</v>
      </c>
      <c r="M1285" s="4" t="s">
        <v>2448</v>
      </c>
      <c r="N1285" s="23">
        <v>0</v>
      </c>
      <c r="O1285" s="7" t="s">
        <v>3095</v>
      </c>
    </row>
    <row r="1286" spans="1:15" ht="13.2" customHeight="1" x14ac:dyDescent="0.25">
      <c r="A1286" s="285" t="s">
        <v>5178</v>
      </c>
      <c r="B1286" s="19" t="s">
        <v>5205</v>
      </c>
      <c r="C1286" s="19" t="s">
        <v>4661</v>
      </c>
      <c r="D1286" s="248" t="s">
        <v>2213</v>
      </c>
      <c r="E1286" s="7" t="s">
        <v>4662</v>
      </c>
      <c r="F1286" s="26">
        <v>20176200</v>
      </c>
      <c r="G1286" s="7" t="s">
        <v>4663</v>
      </c>
      <c r="H1286" s="249">
        <v>45443</v>
      </c>
      <c r="I1286" s="1" t="s">
        <v>4653</v>
      </c>
      <c r="J1286" s="27">
        <f>K1286/(F1286+N1286)</f>
        <v>0.66666666666666663</v>
      </c>
      <c r="K1286" s="23">
        <v>13450800</v>
      </c>
      <c r="L1286" s="23">
        <f>F1286+N1286-K1286</f>
        <v>6725400</v>
      </c>
      <c r="M1286" s="4" t="s">
        <v>2448</v>
      </c>
      <c r="N1286" s="23">
        <v>0</v>
      </c>
      <c r="O1286" s="7" t="s">
        <v>3095</v>
      </c>
    </row>
    <row r="1287" spans="1:15" ht="13.2" customHeight="1" x14ac:dyDescent="0.25">
      <c r="A1287" s="285" t="s">
        <v>5178</v>
      </c>
      <c r="B1287" s="19" t="s">
        <v>4664</v>
      </c>
      <c r="C1287" s="19" t="s">
        <v>4665</v>
      </c>
      <c r="D1287" s="248" t="s">
        <v>2213</v>
      </c>
      <c r="E1287" s="7" t="s">
        <v>4666</v>
      </c>
      <c r="F1287" s="26">
        <v>18300000</v>
      </c>
      <c r="G1287" s="7" t="s">
        <v>3156</v>
      </c>
      <c r="H1287" s="249">
        <v>45443</v>
      </c>
      <c r="I1287" s="1" t="s">
        <v>4653</v>
      </c>
      <c r="J1287" s="27">
        <f>K1287/(F1287+N1287)</f>
        <v>0.66666666666666663</v>
      </c>
      <c r="K1287" s="23">
        <v>12200000</v>
      </c>
      <c r="L1287" s="23">
        <f>F1287+N1287-K1287</f>
        <v>6100000</v>
      </c>
      <c r="M1287" s="4" t="s">
        <v>2448</v>
      </c>
      <c r="N1287" s="23">
        <v>0</v>
      </c>
      <c r="O1287" s="7" t="s">
        <v>3157</v>
      </c>
    </row>
    <row r="1288" spans="1:15" ht="13.2" customHeight="1" x14ac:dyDescent="0.25">
      <c r="A1288" s="285" t="s">
        <v>5178</v>
      </c>
      <c r="B1288" s="19" t="s">
        <v>4500</v>
      </c>
      <c r="C1288" s="19" t="s">
        <v>4667</v>
      </c>
      <c r="D1288" s="248" t="s">
        <v>2213</v>
      </c>
      <c r="E1288" s="7" t="s">
        <v>4668</v>
      </c>
      <c r="F1288" s="26">
        <v>13641600</v>
      </c>
      <c r="G1288" s="7" t="s">
        <v>4669</v>
      </c>
      <c r="H1288" s="249">
        <v>45443</v>
      </c>
      <c r="I1288" s="1" t="s">
        <v>4653</v>
      </c>
      <c r="J1288" s="27">
        <f>K1288/(F1288+N1288)</f>
        <v>0.66666666666666663</v>
      </c>
      <c r="K1288" s="23">
        <v>9094400</v>
      </c>
      <c r="L1288" s="23">
        <f>F1288+N1288-K1288</f>
        <v>4547200</v>
      </c>
      <c r="M1288" s="4" t="s">
        <v>2448</v>
      </c>
      <c r="N1288" s="23">
        <v>0</v>
      </c>
      <c r="O1288" s="7" t="s">
        <v>4290</v>
      </c>
    </row>
    <row r="1289" spans="1:15" ht="13.2" customHeight="1" x14ac:dyDescent="0.25">
      <c r="A1289" s="285" t="s">
        <v>5178</v>
      </c>
      <c r="B1289" s="19" t="s">
        <v>4670</v>
      </c>
      <c r="C1289" s="19" t="s">
        <v>4671</v>
      </c>
      <c r="D1289" s="248" t="s">
        <v>2213</v>
      </c>
      <c r="E1289" s="7" t="s">
        <v>4672</v>
      </c>
      <c r="F1289" s="26">
        <v>11776800</v>
      </c>
      <c r="G1289" s="7" t="s">
        <v>4673</v>
      </c>
      <c r="H1289" s="249">
        <v>45450</v>
      </c>
      <c r="I1289" s="1" t="s">
        <v>4653</v>
      </c>
      <c r="J1289" s="27">
        <f>K1289/(F1289+N1289)</f>
        <v>0.66666666666666663</v>
      </c>
      <c r="K1289" s="23">
        <v>7851200</v>
      </c>
      <c r="L1289" s="23">
        <f>F1289+N1289-K1289</f>
        <v>3925600</v>
      </c>
      <c r="M1289" s="4" t="s">
        <v>2448</v>
      </c>
      <c r="N1289" s="23">
        <v>0</v>
      </c>
      <c r="O1289" s="7" t="s">
        <v>3757</v>
      </c>
    </row>
    <row r="1290" spans="1:15" ht="13.2" customHeight="1" x14ac:dyDescent="0.25">
      <c r="A1290" s="285" t="s">
        <v>5178</v>
      </c>
      <c r="B1290" s="19" t="s">
        <v>4674</v>
      </c>
      <c r="C1290" s="19" t="s">
        <v>4675</v>
      </c>
      <c r="D1290" s="248" t="s">
        <v>2213</v>
      </c>
      <c r="E1290" s="7" t="s">
        <v>4676</v>
      </c>
      <c r="F1290" s="26">
        <v>11776800</v>
      </c>
      <c r="G1290" s="7" t="s">
        <v>4677</v>
      </c>
      <c r="H1290" s="249">
        <v>45450</v>
      </c>
      <c r="I1290" s="1" t="s">
        <v>4653</v>
      </c>
      <c r="J1290" s="27">
        <f>K1290/(F1290+N1290)</f>
        <v>0.66666666666666663</v>
      </c>
      <c r="K1290" s="23">
        <v>7851200</v>
      </c>
      <c r="L1290" s="23">
        <f>F1290+N1290-K1290</f>
        <v>3925600</v>
      </c>
      <c r="M1290" s="4" t="s">
        <v>2448</v>
      </c>
      <c r="N1290" s="23">
        <v>0</v>
      </c>
      <c r="O1290" s="7" t="s">
        <v>3762</v>
      </c>
    </row>
    <row r="1291" spans="1:15" ht="13.2" customHeight="1" x14ac:dyDescent="0.25">
      <c r="A1291" s="285" t="s">
        <v>5178</v>
      </c>
      <c r="B1291" s="19" t="s">
        <v>4678</v>
      </c>
      <c r="C1291" s="19" t="s">
        <v>4679</v>
      </c>
      <c r="D1291" s="248" t="s">
        <v>2213</v>
      </c>
      <c r="E1291" s="7" t="s">
        <v>4680</v>
      </c>
      <c r="F1291" s="26">
        <v>9744000</v>
      </c>
      <c r="G1291" s="7" t="s">
        <v>4681</v>
      </c>
      <c r="H1291" s="249">
        <v>45450</v>
      </c>
      <c r="I1291" s="1" t="s">
        <v>4653</v>
      </c>
      <c r="J1291" s="27">
        <f>K1291/(F1291+N1291)</f>
        <v>0.66666666666666663</v>
      </c>
      <c r="K1291" s="23">
        <v>6496000</v>
      </c>
      <c r="L1291" s="23">
        <f>F1291+N1291-K1291</f>
        <v>3248000</v>
      </c>
      <c r="M1291" s="4" t="s">
        <v>2448</v>
      </c>
      <c r="N1291" s="23">
        <v>0</v>
      </c>
      <c r="O1291" s="7" t="s">
        <v>3980</v>
      </c>
    </row>
    <row r="1292" spans="1:15" ht="13.2" customHeight="1" x14ac:dyDescent="0.25">
      <c r="A1292" s="285" t="s">
        <v>5178</v>
      </c>
      <c r="B1292" s="19" t="s">
        <v>4682</v>
      </c>
      <c r="C1292" s="19" t="s">
        <v>4683</v>
      </c>
      <c r="D1292" s="248" t="s">
        <v>2213</v>
      </c>
      <c r="E1292" s="7" t="s">
        <v>4684</v>
      </c>
      <c r="F1292" s="26">
        <v>20176200</v>
      </c>
      <c r="G1292" s="7" t="s">
        <v>4685</v>
      </c>
      <c r="H1292" s="249">
        <v>45450</v>
      </c>
      <c r="I1292" s="1" t="s">
        <v>4653</v>
      </c>
      <c r="J1292" s="27">
        <f>K1292/(F1292+N1292)</f>
        <v>0.66666666666666663</v>
      </c>
      <c r="K1292" s="23">
        <v>13450800</v>
      </c>
      <c r="L1292" s="23">
        <f>F1292+N1292-K1292</f>
        <v>6725400</v>
      </c>
      <c r="M1292" s="4" t="s">
        <v>2448</v>
      </c>
      <c r="N1292" s="23">
        <v>0</v>
      </c>
      <c r="O1292" s="7" t="s">
        <v>3752</v>
      </c>
    </row>
    <row r="1293" spans="1:15" ht="13.2" customHeight="1" x14ac:dyDescent="0.25">
      <c r="A1293" s="285" t="s">
        <v>5178</v>
      </c>
      <c r="B1293" s="19" t="s">
        <v>4686</v>
      </c>
      <c r="C1293" s="19" t="s">
        <v>4687</v>
      </c>
      <c r="D1293" s="248" t="s">
        <v>2213</v>
      </c>
      <c r="E1293" s="7" t="s">
        <v>4688</v>
      </c>
      <c r="F1293" s="26">
        <v>8685600</v>
      </c>
      <c r="G1293" s="7" t="s">
        <v>4689</v>
      </c>
      <c r="H1293" s="249">
        <v>45464</v>
      </c>
      <c r="I1293" s="1" t="s">
        <v>4690</v>
      </c>
      <c r="J1293" s="27">
        <f>K1293/(F1293+N1293)</f>
        <v>0.33333333333333331</v>
      </c>
      <c r="K1293" s="23">
        <v>2895200</v>
      </c>
      <c r="L1293" s="23">
        <f>F1293+N1293-K1293</f>
        <v>5790400</v>
      </c>
      <c r="M1293" s="4" t="s">
        <v>2448</v>
      </c>
      <c r="N1293" s="23">
        <v>0</v>
      </c>
      <c r="O1293" s="7" t="s">
        <v>3752</v>
      </c>
    </row>
    <row r="1294" spans="1:15" ht="13.2" customHeight="1" x14ac:dyDescent="0.25">
      <c r="A1294" s="285" t="s">
        <v>5178</v>
      </c>
      <c r="B1294" s="19" t="s">
        <v>4691</v>
      </c>
      <c r="C1294" s="19" t="s">
        <v>4692</v>
      </c>
      <c r="D1294" s="248" t="s">
        <v>2213</v>
      </c>
      <c r="E1294" s="7" t="s">
        <v>4693</v>
      </c>
      <c r="F1294" s="26">
        <v>6599040</v>
      </c>
      <c r="G1294" s="7" t="s">
        <v>4694</v>
      </c>
      <c r="H1294" s="249">
        <v>45450</v>
      </c>
      <c r="I1294" s="1" t="s">
        <v>4653</v>
      </c>
      <c r="J1294" s="27">
        <f>K1294/(F1294+N1294)</f>
        <v>0.66666666666666663</v>
      </c>
      <c r="K1294" s="23">
        <v>4399360</v>
      </c>
      <c r="L1294" s="23">
        <f>F1294+N1294-K1294</f>
        <v>2199680</v>
      </c>
      <c r="M1294" s="4" t="s">
        <v>2448</v>
      </c>
      <c r="N1294" s="23">
        <v>0</v>
      </c>
      <c r="O1294" s="7" t="s">
        <v>3646</v>
      </c>
    </row>
    <row r="1295" spans="1:15" ht="13.2" customHeight="1" x14ac:dyDescent="0.25">
      <c r="A1295" s="285" t="s">
        <v>5178</v>
      </c>
      <c r="B1295" s="19" t="s">
        <v>4695</v>
      </c>
      <c r="C1295" s="19" t="s">
        <v>4696</v>
      </c>
      <c r="D1295" s="248" t="s">
        <v>2213</v>
      </c>
      <c r="E1295" s="7" t="s">
        <v>4697</v>
      </c>
      <c r="F1295" s="26">
        <v>16800000</v>
      </c>
      <c r="G1295" s="7" t="s">
        <v>4698</v>
      </c>
      <c r="H1295" s="249">
        <v>45450</v>
      </c>
      <c r="I1295" s="1" t="s">
        <v>4653</v>
      </c>
      <c r="J1295" s="27">
        <f>K1295/(F1295+N1295)</f>
        <v>0.66666666666666663</v>
      </c>
      <c r="K1295" s="23">
        <v>11200000</v>
      </c>
      <c r="L1295" s="23">
        <f>F1295+N1295-K1295</f>
        <v>5600000</v>
      </c>
      <c r="M1295" s="4" t="s">
        <v>2448</v>
      </c>
      <c r="N1295" s="23">
        <v>0</v>
      </c>
      <c r="O1295" s="7" t="s">
        <v>3366</v>
      </c>
    </row>
    <row r="1296" spans="1:15" ht="13.2" customHeight="1" x14ac:dyDescent="0.25">
      <c r="A1296" s="285" t="s">
        <v>5178</v>
      </c>
      <c r="B1296" s="19" t="s">
        <v>4699</v>
      </c>
      <c r="C1296" s="19" t="s">
        <v>4700</v>
      </c>
      <c r="D1296" s="248" t="s">
        <v>2213</v>
      </c>
      <c r="E1296" s="7" t="s">
        <v>4701</v>
      </c>
      <c r="F1296" s="26">
        <v>15300000</v>
      </c>
      <c r="G1296" s="7" t="s">
        <v>4702</v>
      </c>
      <c r="H1296" s="249">
        <v>45450</v>
      </c>
      <c r="I1296" s="1" t="s">
        <v>4653</v>
      </c>
      <c r="J1296" s="27">
        <f>K1296/(F1296+N1296)</f>
        <v>0.66666666666666663</v>
      </c>
      <c r="K1296" s="23">
        <v>10200000</v>
      </c>
      <c r="L1296" s="23">
        <f>F1296+N1296-K1296</f>
        <v>5100000</v>
      </c>
      <c r="M1296" s="4" t="s">
        <v>2448</v>
      </c>
      <c r="N1296" s="23">
        <v>0</v>
      </c>
      <c r="O1296" s="7" t="s">
        <v>3366</v>
      </c>
    </row>
    <row r="1297" spans="1:15" ht="13.2" customHeight="1" x14ac:dyDescent="0.25">
      <c r="A1297" s="285" t="s">
        <v>5178</v>
      </c>
      <c r="B1297" s="19" t="s">
        <v>4703</v>
      </c>
      <c r="C1297" s="19" t="s">
        <v>4704</v>
      </c>
      <c r="D1297" s="248" t="s">
        <v>2213</v>
      </c>
      <c r="E1297" s="7" t="s">
        <v>4705</v>
      </c>
      <c r="F1297" s="26">
        <v>15300000</v>
      </c>
      <c r="G1297" s="7" t="s">
        <v>4706</v>
      </c>
      <c r="H1297" s="249">
        <v>45450</v>
      </c>
      <c r="I1297" s="1" t="s">
        <v>4653</v>
      </c>
      <c r="J1297" s="27">
        <f>K1297/(F1297+N1297)</f>
        <v>0.66666666666666663</v>
      </c>
      <c r="K1297" s="23">
        <v>10200000</v>
      </c>
      <c r="L1297" s="23">
        <f>F1297+N1297-K1297</f>
        <v>5100000</v>
      </c>
      <c r="M1297" s="4" t="s">
        <v>2448</v>
      </c>
      <c r="N1297" s="23">
        <v>0</v>
      </c>
      <c r="O1297" s="7" t="s">
        <v>3366</v>
      </c>
    </row>
    <row r="1298" spans="1:15" ht="13.2" customHeight="1" x14ac:dyDescent="0.25">
      <c r="A1298" s="285" t="s">
        <v>5178</v>
      </c>
      <c r="B1298" s="19" t="s">
        <v>4707</v>
      </c>
      <c r="C1298" s="19" t="s">
        <v>4708</v>
      </c>
      <c r="D1298" s="248" t="s">
        <v>2213</v>
      </c>
      <c r="E1298" s="7" t="s">
        <v>4709</v>
      </c>
      <c r="F1298" s="26">
        <v>8685600</v>
      </c>
      <c r="G1298" s="7" t="s">
        <v>4710</v>
      </c>
      <c r="H1298" s="249">
        <v>45450</v>
      </c>
      <c r="I1298" s="1" t="s">
        <v>4653</v>
      </c>
      <c r="J1298" s="27">
        <f>K1298/(F1298+N1298)</f>
        <v>0.66666666666666663</v>
      </c>
      <c r="K1298" s="23">
        <v>5790400</v>
      </c>
      <c r="L1298" s="23">
        <f>F1298+N1298-K1298</f>
        <v>2895200</v>
      </c>
      <c r="M1298" s="4" t="s">
        <v>2448</v>
      </c>
      <c r="N1298" s="23">
        <v>0</v>
      </c>
      <c r="O1298" s="7" t="s">
        <v>3792</v>
      </c>
    </row>
    <row r="1299" spans="1:15" ht="13.2" customHeight="1" x14ac:dyDescent="0.25">
      <c r="A1299" s="285" t="s">
        <v>5178</v>
      </c>
      <c r="B1299" s="19" t="s">
        <v>4711</v>
      </c>
      <c r="C1299" s="19" t="s">
        <v>4712</v>
      </c>
      <c r="D1299" s="248" t="s">
        <v>2213</v>
      </c>
      <c r="E1299" s="7" t="s">
        <v>4713</v>
      </c>
      <c r="F1299" s="26">
        <v>16282560</v>
      </c>
      <c r="G1299" s="7" t="s">
        <v>4714</v>
      </c>
      <c r="H1299" s="249">
        <v>45450</v>
      </c>
      <c r="I1299" s="1" t="s">
        <v>4653</v>
      </c>
      <c r="J1299" s="27">
        <f>K1299/(F1299+N1299)</f>
        <v>0.66666666666666663</v>
      </c>
      <c r="K1299" s="23">
        <v>10855040</v>
      </c>
      <c r="L1299" s="23">
        <f>F1299+N1299-K1299</f>
        <v>5427520</v>
      </c>
      <c r="M1299" s="4" t="s">
        <v>2448</v>
      </c>
      <c r="N1299" s="23">
        <v>0</v>
      </c>
      <c r="O1299" s="7" t="s">
        <v>3792</v>
      </c>
    </row>
    <row r="1300" spans="1:15" ht="13.2" customHeight="1" x14ac:dyDescent="0.25">
      <c r="A1300" s="285" t="s">
        <v>5178</v>
      </c>
      <c r="B1300" s="19" t="s">
        <v>5206</v>
      </c>
      <c r="C1300" s="19" t="s">
        <v>4715</v>
      </c>
      <c r="D1300" s="248" t="s">
        <v>2213</v>
      </c>
      <c r="E1300" s="7" t="s">
        <v>4716</v>
      </c>
      <c r="F1300" s="26">
        <v>20176200</v>
      </c>
      <c r="G1300" s="7" t="s">
        <v>4717</v>
      </c>
      <c r="H1300" s="249">
        <v>45462</v>
      </c>
      <c r="I1300" s="1" t="s">
        <v>4690</v>
      </c>
      <c r="J1300" s="27">
        <f>K1300/(F1300+N1300)</f>
        <v>0.33333333333333331</v>
      </c>
      <c r="K1300" s="23">
        <v>6725400</v>
      </c>
      <c r="L1300" s="23">
        <f>F1300+N1300-K1300</f>
        <v>13450800</v>
      </c>
      <c r="M1300" s="4" t="s">
        <v>2448</v>
      </c>
      <c r="N1300" s="23">
        <v>0</v>
      </c>
      <c r="O1300" s="7" t="s">
        <v>3095</v>
      </c>
    </row>
    <row r="1301" spans="1:15" ht="13.2" customHeight="1" x14ac:dyDescent="0.25">
      <c r="A1301" s="285" t="s">
        <v>5178</v>
      </c>
      <c r="B1301" s="19" t="s">
        <v>4718</v>
      </c>
      <c r="C1301" s="19" t="s">
        <v>4719</v>
      </c>
      <c r="D1301" s="248" t="s">
        <v>2213</v>
      </c>
      <c r="E1301" s="7" t="s">
        <v>4720</v>
      </c>
      <c r="F1301" s="26">
        <v>8530500</v>
      </c>
      <c r="G1301" s="7" t="s">
        <v>4721</v>
      </c>
      <c r="H1301" s="249">
        <v>45464</v>
      </c>
      <c r="I1301" s="1" t="s">
        <v>4690</v>
      </c>
      <c r="J1301" s="27">
        <f>K1301/(F1301+N1301)</f>
        <v>0.33333333333333331</v>
      </c>
      <c r="K1301" s="23">
        <v>2843500</v>
      </c>
      <c r="L1301" s="23">
        <f>F1301+N1301-K1301</f>
        <v>5687000</v>
      </c>
      <c r="M1301" s="4" t="s">
        <v>2448</v>
      </c>
      <c r="N1301" s="23">
        <v>0</v>
      </c>
      <c r="O1301" s="7" t="s">
        <v>3095</v>
      </c>
    </row>
    <row r="1302" spans="1:15" ht="13.2" customHeight="1" x14ac:dyDescent="0.3">
      <c r="A1302" s="285" t="s">
        <v>5178</v>
      </c>
      <c r="B1302" s="19" t="s">
        <v>4722</v>
      </c>
      <c r="C1302" s="19" t="s">
        <v>4723</v>
      </c>
      <c r="D1302" s="248" t="s">
        <v>2213</v>
      </c>
      <c r="E1302" s="7" t="s">
        <v>5207</v>
      </c>
      <c r="F1302" s="26">
        <v>8235000</v>
      </c>
      <c r="G1302" s="7" t="s">
        <v>4724</v>
      </c>
      <c r="H1302" s="249">
        <v>45314</v>
      </c>
      <c r="I1302" s="250">
        <v>45629</v>
      </c>
      <c r="J1302" s="27">
        <f>K1302/(F1302+N1302)</f>
        <v>0.55012021857923499</v>
      </c>
      <c r="K1302" s="23">
        <v>4530240</v>
      </c>
      <c r="L1302" s="23">
        <f>F1302+N1302-K1302</f>
        <v>3704760</v>
      </c>
      <c r="M1302" s="4">
        <v>0</v>
      </c>
      <c r="N1302" s="23">
        <v>0</v>
      </c>
      <c r="O1302" s="7" t="s">
        <v>4287</v>
      </c>
    </row>
    <row r="1303" spans="1:15" ht="13.2" customHeight="1" x14ac:dyDescent="0.3">
      <c r="A1303" s="285" t="s">
        <v>5178</v>
      </c>
      <c r="B1303" s="19" t="s">
        <v>4725</v>
      </c>
      <c r="C1303" s="19" t="s">
        <v>4726</v>
      </c>
      <c r="D1303" s="248" t="s">
        <v>2213</v>
      </c>
      <c r="E1303" s="7" t="s">
        <v>5208</v>
      </c>
      <c r="F1303" s="26">
        <v>18000000</v>
      </c>
      <c r="G1303" s="7" t="s">
        <v>4727</v>
      </c>
      <c r="H1303" s="249">
        <v>45335</v>
      </c>
      <c r="I1303" s="250">
        <v>45395</v>
      </c>
      <c r="J1303" s="27">
        <f>K1303/(F1303+N1303)</f>
        <v>1</v>
      </c>
      <c r="K1303" s="23">
        <v>18000000</v>
      </c>
      <c r="L1303" s="23">
        <f>F1303+N1303-K1303</f>
        <v>0</v>
      </c>
      <c r="M1303" s="4">
        <v>0</v>
      </c>
      <c r="N1303" s="23">
        <v>0</v>
      </c>
      <c r="O1303" s="7" t="s">
        <v>4728</v>
      </c>
    </row>
    <row r="1304" spans="1:15" ht="13.2" customHeight="1" x14ac:dyDescent="0.3">
      <c r="A1304" s="285" t="s">
        <v>5178</v>
      </c>
      <c r="B1304" s="19" t="s">
        <v>4729</v>
      </c>
      <c r="C1304" s="19" t="s">
        <v>4730</v>
      </c>
      <c r="D1304" s="248" t="s">
        <v>2213</v>
      </c>
      <c r="E1304" s="7" t="s">
        <v>5209</v>
      </c>
      <c r="F1304" s="26">
        <v>27391000</v>
      </c>
      <c r="G1304" s="7" t="s">
        <v>4731</v>
      </c>
      <c r="H1304" s="249">
        <v>45349</v>
      </c>
      <c r="I1304" s="250">
        <v>45409</v>
      </c>
      <c r="J1304" s="27">
        <f>K1304/(F1304+N1304)</f>
        <v>1</v>
      </c>
      <c r="K1304" s="23">
        <v>27391000</v>
      </c>
      <c r="L1304" s="23">
        <f>F1304+N1304-K1304</f>
        <v>0</v>
      </c>
      <c r="M1304" s="4">
        <v>0</v>
      </c>
      <c r="N1304" s="23">
        <v>0</v>
      </c>
      <c r="O1304" s="7" t="s">
        <v>4728</v>
      </c>
    </row>
    <row r="1305" spans="1:15" ht="13.2" customHeight="1" x14ac:dyDescent="0.3">
      <c r="A1305" s="285" t="s">
        <v>5178</v>
      </c>
      <c r="B1305" s="19" t="s">
        <v>5210</v>
      </c>
      <c r="C1305" s="19" t="s">
        <v>4732</v>
      </c>
      <c r="D1305" s="248" t="s">
        <v>2213</v>
      </c>
      <c r="E1305" s="7" t="s">
        <v>5211</v>
      </c>
      <c r="F1305" s="26">
        <v>1887600</v>
      </c>
      <c r="G1305" s="7" t="s">
        <v>4724</v>
      </c>
      <c r="H1305" s="249">
        <v>45351</v>
      </c>
      <c r="I1305" s="250">
        <v>45411</v>
      </c>
      <c r="J1305" s="27">
        <f>K1305/(F1305+N1305)</f>
        <v>1</v>
      </c>
      <c r="K1305" s="23">
        <v>1887600</v>
      </c>
      <c r="L1305" s="23">
        <f>F1305+N1305-K1305</f>
        <v>0</v>
      </c>
      <c r="M1305" s="4">
        <v>0</v>
      </c>
      <c r="N1305" s="23">
        <v>0</v>
      </c>
      <c r="O1305" s="7" t="s">
        <v>4733</v>
      </c>
    </row>
    <row r="1306" spans="1:15" ht="13.2" customHeight="1" x14ac:dyDescent="0.25">
      <c r="A1306" s="192" t="s">
        <v>5212</v>
      </c>
      <c r="B1306" s="202" t="s">
        <v>2189</v>
      </c>
      <c r="C1306" s="35" t="s">
        <v>2190</v>
      </c>
      <c r="D1306" s="34" t="s">
        <v>2191</v>
      </c>
      <c r="E1306" s="62" t="s">
        <v>2192</v>
      </c>
      <c r="F1306" s="63">
        <v>40054007871</v>
      </c>
      <c r="G1306" s="64" t="s">
        <v>2193</v>
      </c>
      <c r="H1306" s="66">
        <v>44938</v>
      </c>
      <c r="I1306" s="66">
        <v>45291</v>
      </c>
      <c r="J1306" s="67">
        <v>0.95299999999999996</v>
      </c>
      <c r="K1306" s="68">
        <v>51114753249</v>
      </c>
      <c r="L1306" s="69">
        <v>2525728227</v>
      </c>
      <c r="M1306" s="62">
        <v>3</v>
      </c>
      <c r="N1306" s="68">
        <f>9327355774+4259117832</f>
        <v>13586473606</v>
      </c>
      <c r="O1306" s="65" t="s">
        <v>2194</v>
      </c>
    </row>
    <row r="1307" spans="1:15" ht="13.2" customHeight="1" x14ac:dyDescent="0.25">
      <c r="A1307" s="192" t="s">
        <v>5212</v>
      </c>
      <c r="B1307" s="202" t="s">
        <v>2195</v>
      </c>
      <c r="C1307" s="34" t="s">
        <v>2196</v>
      </c>
      <c r="D1307" s="34" t="s">
        <v>2197</v>
      </c>
      <c r="E1307" s="34" t="s">
        <v>2198</v>
      </c>
      <c r="F1307" s="63">
        <v>22580715555</v>
      </c>
      <c r="G1307" s="64" t="s">
        <v>2199</v>
      </c>
      <c r="H1307" s="66">
        <v>44560</v>
      </c>
      <c r="I1307" s="66">
        <v>44926</v>
      </c>
      <c r="J1307" s="71">
        <v>1</v>
      </c>
      <c r="K1307" s="68">
        <v>22580715555</v>
      </c>
      <c r="L1307" s="69">
        <v>0</v>
      </c>
      <c r="M1307" s="62">
        <v>1</v>
      </c>
      <c r="N1307" s="68">
        <v>0</v>
      </c>
      <c r="O1307" s="70" t="s">
        <v>2200</v>
      </c>
    </row>
    <row r="1308" spans="1:15" ht="13.2" customHeight="1" x14ac:dyDescent="0.25">
      <c r="A1308" s="192" t="s">
        <v>5212</v>
      </c>
      <c r="B1308" s="202" t="s">
        <v>2201</v>
      </c>
      <c r="C1308" s="34" t="s">
        <v>2202</v>
      </c>
      <c r="D1308" s="34" t="s">
        <v>2197</v>
      </c>
      <c r="E1308" s="34" t="s">
        <v>2203</v>
      </c>
      <c r="F1308" s="63">
        <v>23900004765</v>
      </c>
      <c r="G1308" s="61" t="s">
        <v>2204</v>
      </c>
      <c r="H1308" s="66">
        <v>44560</v>
      </c>
      <c r="I1308" s="66">
        <v>45107</v>
      </c>
      <c r="J1308" s="67">
        <v>0.89</v>
      </c>
      <c r="K1308" s="68">
        <v>48013621459</v>
      </c>
      <c r="L1308" s="69">
        <v>6036798284</v>
      </c>
      <c r="M1308" s="62">
        <v>6</v>
      </c>
      <c r="N1308" s="68">
        <v>30150414978</v>
      </c>
      <c r="O1308" s="70" t="s">
        <v>2205</v>
      </c>
    </row>
    <row r="1309" spans="1:15" ht="13.2" customHeight="1" x14ac:dyDescent="0.25">
      <c r="A1309" s="192" t="s">
        <v>5212</v>
      </c>
      <c r="B1309" s="202" t="s">
        <v>2227</v>
      </c>
      <c r="C1309" s="34" t="s">
        <v>2228</v>
      </c>
      <c r="D1309" s="62" t="s">
        <v>2197</v>
      </c>
      <c r="E1309" s="34" t="s">
        <v>2229</v>
      </c>
      <c r="F1309" s="63" t="s">
        <v>14</v>
      </c>
      <c r="G1309" s="61" t="s">
        <v>2230</v>
      </c>
      <c r="H1309" s="66">
        <v>44438</v>
      </c>
      <c r="I1309" s="66">
        <v>45168</v>
      </c>
      <c r="J1309" s="67" t="s">
        <v>14</v>
      </c>
      <c r="K1309" s="67" t="s">
        <v>14</v>
      </c>
      <c r="L1309" s="67" t="s">
        <v>14</v>
      </c>
      <c r="M1309" s="62">
        <v>1</v>
      </c>
      <c r="N1309" s="67" t="s">
        <v>14</v>
      </c>
      <c r="O1309" s="70" t="s">
        <v>2231</v>
      </c>
    </row>
    <row r="1310" spans="1:15" ht="13.2" customHeight="1" x14ac:dyDescent="0.25">
      <c r="A1310" s="192" t="s">
        <v>5212</v>
      </c>
      <c r="B1310" s="203" t="s">
        <v>2232</v>
      </c>
      <c r="C1310" s="72" t="s">
        <v>2233</v>
      </c>
      <c r="D1310" s="62" t="s">
        <v>2197</v>
      </c>
      <c r="E1310" s="35" t="s">
        <v>2234</v>
      </c>
      <c r="F1310" s="63">
        <v>74954422758</v>
      </c>
      <c r="G1310" s="61" t="s">
        <v>2235</v>
      </c>
      <c r="H1310" s="66">
        <v>44588</v>
      </c>
      <c r="I1310" s="66">
        <v>45291</v>
      </c>
      <c r="J1310" s="67">
        <v>0.93</v>
      </c>
      <c r="K1310" s="68">
        <v>83230754311</v>
      </c>
      <c r="L1310" s="69">
        <v>6717876559</v>
      </c>
      <c r="M1310" s="62">
        <v>4</v>
      </c>
      <c r="N1310" s="68">
        <v>14994208112</v>
      </c>
      <c r="O1310" s="70" t="s">
        <v>2236</v>
      </c>
    </row>
    <row r="1311" spans="1:15" ht="13.2" customHeight="1" x14ac:dyDescent="0.25">
      <c r="A1311" s="192" t="s">
        <v>5212</v>
      </c>
      <c r="B1311" s="203" t="s">
        <v>2237</v>
      </c>
      <c r="C1311" s="72" t="s">
        <v>2238</v>
      </c>
      <c r="D1311" s="62" t="s">
        <v>2197</v>
      </c>
      <c r="E1311" s="35" t="s">
        <v>2239</v>
      </c>
      <c r="F1311" s="63">
        <v>23666032488</v>
      </c>
      <c r="G1311" s="61" t="s">
        <v>2240</v>
      </c>
      <c r="H1311" s="66">
        <v>44659</v>
      </c>
      <c r="I1311" s="66">
        <v>45291</v>
      </c>
      <c r="J1311" s="67">
        <v>0.9</v>
      </c>
      <c r="K1311" s="68">
        <v>21299429239</v>
      </c>
      <c r="L1311" s="69">
        <v>2366603249</v>
      </c>
      <c r="M1311" s="62">
        <v>2</v>
      </c>
      <c r="N1311" s="68">
        <v>0</v>
      </c>
      <c r="O1311" s="70" t="s">
        <v>2241</v>
      </c>
    </row>
    <row r="1312" spans="1:15" ht="13.2" customHeight="1" x14ac:dyDescent="0.25">
      <c r="A1312" s="192" t="s">
        <v>5212</v>
      </c>
      <c r="B1312" s="192" t="s">
        <v>2242</v>
      </c>
      <c r="C1312" s="60" t="s">
        <v>2243</v>
      </c>
      <c r="D1312" s="74" t="s">
        <v>2213</v>
      </c>
      <c r="E1312" s="77" t="s">
        <v>2244</v>
      </c>
      <c r="F1312" s="63">
        <v>16652877805</v>
      </c>
      <c r="G1312" s="76" t="s">
        <v>2245</v>
      </c>
      <c r="H1312" s="75">
        <v>45085</v>
      </c>
      <c r="I1312" s="75">
        <v>45260</v>
      </c>
      <c r="J1312" s="40">
        <f>K1312/F1312</f>
        <v>0.41004233129902556</v>
      </c>
      <c r="K1312" s="78">
        <v>6828384838</v>
      </c>
      <c r="L1312" s="69">
        <f>F1312-K1312</f>
        <v>9824492967</v>
      </c>
      <c r="M1312" s="34">
        <v>2</v>
      </c>
      <c r="N1312" s="79">
        <v>0</v>
      </c>
      <c r="O1312" s="70" t="s">
        <v>2246</v>
      </c>
    </row>
    <row r="1313" spans="1:15" ht="13.2" customHeight="1" x14ac:dyDescent="0.25">
      <c r="A1313" s="192" t="s">
        <v>5212</v>
      </c>
      <c r="B1313" s="192" t="s">
        <v>2247</v>
      </c>
      <c r="C1313" s="60" t="s">
        <v>2248</v>
      </c>
      <c r="D1313" s="74" t="s">
        <v>2249</v>
      </c>
      <c r="E1313" s="77" t="s">
        <v>2250</v>
      </c>
      <c r="F1313" s="63">
        <v>5779013395</v>
      </c>
      <c r="G1313" s="76" t="s">
        <v>2251</v>
      </c>
      <c r="H1313" s="80">
        <v>45055</v>
      </c>
      <c r="I1313" s="75">
        <v>45473</v>
      </c>
      <c r="J1313" s="40">
        <v>0.65</v>
      </c>
      <c r="K1313" s="79">
        <v>5610675381</v>
      </c>
      <c r="L1313" s="79">
        <v>3056683357</v>
      </c>
      <c r="M1313" s="34">
        <v>1</v>
      </c>
      <c r="N1313" s="79">
        <v>2888345343</v>
      </c>
      <c r="O1313" s="80" t="s">
        <v>2252</v>
      </c>
    </row>
    <row r="1314" spans="1:15" ht="13.2" customHeight="1" x14ac:dyDescent="0.25">
      <c r="A1314" s="192" t="s">
        <v>5212</v>
      </c>
      <c r="B1314" s="192" t="s">
        <v>2263</v>
      </c>
      <c r="C1314" s="60" t="s">
        <v>2264</v>
      </c>
      <c r="D1314" s="74" t="s">
        <v>2213</v>
      </c>
      <c r="E1314" s="77" t="s">
        <v>2265</v>
      </c>
      <c r="F1314" s="63">
        <v>528951430</v>
      </c>
      <c r="G1314" s="76" t="s">
        <v>2266</v>
      </c>
      <c r="H1314" s="75">
        <v>45139</v>
      </c>
      <c r="I1314" s="75">
        <v>45291</v>
      </c>
      <c r="J1314" s="40">
        <v>0</v>
      </c>
      <c r="K1314" s="79">
        <v>0</v>
      </c>
      <c r="L1314" s="84">
        <v>0</v>
      </c>
      <c r="M1314" s="34">
        <v>3</v>
      </c>
      <c r="N1314" s="79">
        <v>0</v>
      </c>
      <c r="O1314" s="75" t="s">
        <v>2267</v>
      </c>
    </row>
    <row r="1315" spans="1:15" ht="13.2" customHeight="1" x14ac:dyDescent="0.25">
      <c r="A1315" s="192" t="s">
        <v>5212</v>
      </c>
      <c r="B1315" s="192" t="s">
        <v>2268</v>
      </c>
      <c r="C1315" s="60" t="s">
        <v>2269</v>
      </c>
      <c r="D1315" s="74" t="s">
        <v>2213</v>
      </c>
      <c r="E1315" s="77" t="s">
        <v>2270</v>
      </c>
      <c r="F1315" s="63">
        <v>150001999</v>
      </c>
      <c r="G1315" s="76" t="s">
        <v>2271</v>
      </c>
      <c r="H1315" s="83">
        <v>45163</v>
      </c>
      <c r="I1315" s="83">
        <v>45223</v>
      </c>
      <c r="J1315" s="40">
        <f>K1315/F1315</f>
        <v>0.98334672193268569</v>
      </c>
      <c r="K1315" s="79">
        <f>38993920+108510054</f>
        <v>147503974</v>
      </c>
      <c r="L1315" s="85">
        <f>F1315-K1315</f>
        <v>2498025</v>
      </c>
      <c r="M1315" s="34">
        <v>1</v>
      </c>
      <c r="N1315" s="79"/>
      <c r="O1315" s="70" t="s">
        <v>2272</v>
      </c>
    </row>
    <row r="1316" spans="1:15" ht="13.2" customHeight="1" x14ac:dyDescent="0.25">
      <c r="A1316" s="192" t="s">
        <v>5212</v>
      </c>
      <c r="B1316" s="89" t="s">
        <v>2273</v>
      </c>
      <c r="C1316" s="34" t="s">
        <v>2274</v>
      </c>
      <c r="D1316" s="74" t="s">
        <v>2249</v>
      </c>
      <c r="E1316" s="35" t="s">
        <v>2275</v>
      </c>
      <c r="F1316" s="63">
        <v>899948593</v>
      </c>
      <c r="G1316" s="61" t="s">
        <v>2276</v>
      </c>
      <c r="H1316" s="38">
        <v>45160</v>
      </c>
      <c r="I1316" s="86">
        <v>45291</v>
      </c>
      <c r="J1316" s="40">
        <v>1</v>
      </c>
      <c r="K1316" s="87">
        <v>899948593</v>
      </c>
      <c r="L1316" s="78">
        <v>0</v>
      </c>
      <c r="M1316" s="34">
        <v>1</v>
      </c>
      <c r="N1316" s="78">
        <v>0</v>
      </c>
      <c r="O1316" s="70" t="s">
        <v>2277</v>
      </c>
    </row>
    <row r="1317" spans="1:15" ht="13.2" customHeight="1" x14ac:dyDescent="0.25">
      <c r="A1317" s="192" t="s">
        <v>5212</v>
      </c>
      <c r="B1317" s="202" t="s">
        <v>2278</v>
      </c>
      <c r="C1317" s="35" t="s">
        <v>2279</v>
      </c>
      <c r="D1317" s="74" t="s">
        <v>2213</v>
      </c>
      <c r="E1317" s="35" t="s">
        <v>2280</v>
      </c>
      <c r="F1317" s="63">
        <v>2179723771</v>
      </c>
      <c r="G1317" s="61" t="s">
        <v>2281</v>
      </c>
      <c r="H1317" s="38">
        <v>45288</v>
      </c>
      <c r="I1317" s="86">
        <v>45657</v>
      </c>
      <c r="J1317" s="88">
        <v>0.4</v>
      </c>
      <c r="K1317" s="87">
        <v>882438645</v>
      </c>
      <c r="L1317" s="69">
        <f>F1317-K1317</f>
        <v>1297285126</v>
      </c>
      <c r="M1317" s="89"/>
      <c r="N1317" s="78">
        <v>0</v>
      </c>
      <c r="O1317" s="70" t="s">
        <v>2282</v>
      </c>
    </row>
    <row r="1318" spans="1:15" ht="13.2" customHeight="1" x14ac:dyDescent="0.25">
      <c r="A1318" s="192" t="s">
        <v>5212</v>
      </c>
      <c r="B1318" s="96" t="s">
        <v>2283</v>
      </c>
      <c r="C1318" s="34" t="s">
        <v>2284</v>
      </c>
      <c r="D1318" s="74" t="s">
        <v>2197</v>
      </c>
      <c r="E1318" s="35" t="s">
        <v>2285</v>
      </c>
      <c r="F1318" s="63">
        <v>5440034130</v>
      </c>
      <c r="G1318" s="61" t="s">
        <v>2286</v>
      </c>
      <c r="H1318" s="91">
        <v>45247</v>
      </c>
      <c r="I1318" s="92">
        <v>45657</v>
      </c>
      <c r="J1318" s="93">
        <v>0.48</v>
      </c>
      <c r="K1318" s="94">
        <v>2591310404</v>
      </c>
      <c r="L1318" s="95">
        <f>F1318-K1318</f>
        <v>2848723726</v>
      </c>
      <c r="M1318" s="96"/>
      <c r="N1318" s="97">
        <v>0</v>
      </c>
      <c r="O1318" s="70" t="s">
        <v>2282</v>
      </c>
    </row>
    <row r="1319" spans="1:15" ht="13.2" customHeight="1" x14ac:dyDescent="0.25">
      <c r="A1319" s="192" t="s">
        <v>5212</v>
      </c>
      <c r="B1319" s="96" t="s">
        <v>2287</v>
      </c>
      <c r="C1319" s="98" t="s">
        <v>2288</v>
      </c>
      <c r="D1319" s="74" t="s">
        <v>2213</v>
      </c>
      <c r="E1319" s="35" t="s">
        <v>2289</v>
      </c>
      <c r="F1319" s="63">
        <v>3459660318</v>
      </c>
      <c r="G1319" s="61" t="s">
        <v>2290</v>
      </c>
      <c r="H1319" s="91">
        <v>45264</v>
      </c>
      <c r="I1319" s="92">
        <v>45629</v>
      </c>
      <c r="J1319" s="93">
        <v>0</v>
      </c>
      <c r="K1319" s="94">
        <v>0</v>
      </c>
      <c r="L1319" s="95">
        <v>0</v>
      </c>
      <c r="M1319" s="96"/>
      <c r="N1319" s="97">
        <v>0</v>
      </c>
      <c r="O1319" s="70" t="s">
        <v>2291</v>
      </c>
    </row>
    <row r="1320" spans="1:15" ht="13.2" customHeight="1" x14ac:dyDescent="0.25">
      <c r="A1320" s="192" t="s">
        <v>5212</v>
      </c>
      <c r="B1320" s="96" t="s">
        <v>2292</v>
      </c>
      <c r="C1320" s="4" t="s">
        <v>2293</v>
      </c>
      <c r="D1320" s="74" t="s">
        <v>2213</v>
      </c>
      <c r="E1320" s="35" t="s">
        <v>2294</v>
      </c>
      <c r="F1320" s="63">
        <v>1497352444</v>
      </c>
      <c r="G1320" s="61" t="s">
        <v>2295</v>
      </c>
      <c r="H1320" s="91">
        <v>45245</v>
      </c>
      <c r="I1320" s="92">
        <v>45291</v>
      </c>
      <c r="J1320" s="99">
        <v>1</v>
      </c>
      <c r="K1320" s="97">
        <v>2197352444</v>
      </c>
      <c r="L1320" s="95">
        <v>0</v>
      </c>
      <c r="M1320" s="96"/>
      <c r="N1320" s="97">
        <v>700000000</v>
      </c>
      <c r="O1320" s="70" t="s">
        <v>2296</v>
      </c>
    </row>
    <row r="1321" spans="1:15" ht="13.2" customHeight="1" x14ac:dyDescent="0.25">
      <c r="A1321" s="192" t="s">
        <v>5212</v>
      </c>
      <c r="B1321" s="96" t="s">
        <v>2297</v>
      </c>
      <c r="C1321" s="34" t="s">
        <v>2298</v>
      </c>
      <c r="D1321" s="74" t="s">
        <v>2249</v>
      </c>
      <c r="E1321" s="35" t="s">
        <v>2299</v>
      </c>
      <c r="F1321" s="97">
        <v>8282000000</v>
      </c>
      <c r="G1321" s="100" t="s">
        <v>2300</v>
      </c>
      <c r="H1321" s="91">
        <v>45272</v>
      </c>
      <c r="I1321" s="92">
        <v>45657</v>
      </c>
      <c r="J1321" s="99">
        <f>K1321/F1321</f>
        <v>0.58560000000000001</v>
      </c>
      <c r="K1321" s="95">
        <f>2484600000+2365339200</f>
        <v>4849939200</v>
      </c>
      <c r="L1321" s="95">
        <f>F1321-K1321</f>
        <v>3432060800</v>
      </c>
      <c r="M1321" s="96"/>
      <c r="N1321" s="97">
        <v>0</v>
      </c>
      <c r="O1321" s="70" t="s">
        <v>2301</v>
      </c>
    </row>
    <row r="1322" spans="1:15" ht="13.2" customHeight="1" x14ac:dyDescent="0.25">
      <c r="A1322" s="192" t="s">
        <v>5212</v>
      </c>
      <c r="B1322" s="96" t="s">
        <v>2297</v>
      </c>
      <c r="C1322" s="4" t="s">
        <v>2302</v>
      </c>
      <c r="D1322" s="74" t="s">
        <v>2213</v>
      </c>
      <c r="E1322" s="35" t="s">
        <v>2303</v>
      </c>
      <c r="F1322" s="97">
        <v>290479000</v>
      </c>
      <c r="G1322" s="61" t="s">
        <v>2304</v>
      </c>
      <c r="H1322" s="91">
        <v>45232</v>
      </c>
      <c r="I1322" s="98" t="s">
        <v>2306</v>
      </c>
      <c r="J1322" s="99">
        <v>1</v>
      </c>
      <c r="K1322" s="95">
        <v>290479000</v>
      </c>
      <c r="L1322" s="97">
        <v>0</v>
      </c>
      <c r="M1322" s="96"/>
      <c r="N1322" s="97">
        <v>0</v>
      </c>
      <c r="O1322" s="70" t="s">
        <v>2305</v>
      </c>
    </row>
    <row r="1323" spans="1:15" ht="13.2" customHeight="1" x14ac:dyDescent="0.25">
      <c r="A1323" s="192" t="s">
        <v>5212</v>
      </c>
      <c r="B1323" s="202" t="s">
        <v>2317</v>
      </c>
      <c r="C1323" s="127" t="s">
        <v>2318</v>
      </c>
      <c r="D1323" s="74" t="s">
        <v>2249</v>
      </c>
      <c r="E1323" s="35" t="s">
        <v>2319</v>
      </c>
      <c r="F1323" s="104">
        <v>24990000</v>
      </c>
      <c r="G1323" s="76" t="s">
        <v>2266</v>
      </c>
      <c r="H1323" s="83">
        <v>45357</v>
      </c>
      <c r="I1323" s="83">
        <v>45657</v>
      </c>
      <c r="J1323" s="96"/>
      <c r="K1323" s="97">
        <v>0</v>
      </c>
      <c r="L1323" s="97">
        <v>0</v>
      </c>
      <c r="M1323" s="96"/>
      <c r="N1323" s="97">
        <v>0</v>
      </c>
      <c r="O1323" s="70" t="s">
        <v>2291</v>
      </c>
    </row>
    <row r="1324" spans="1:15" ht="13.2" customHeight="1" x14ac:dyDescent="0.25">
      <c r="A1324" s="192" t="s">
        <v>5212</v>
      </c>
      <c r="B1324" s="7" t="s">
        <v>2320</v>
      </c>
      <c r="C1324" s="4" t="s">
        <v>2321</v>
      </c>
      <c r="D1324" s="74" t="s">
        <v>2213</v>
      </c>
      <c r="E1324" s="35" t="s">
        <v>2322</v>
      </c>
      <c r="F1324" s="105">
        <v>662875290</v>
      </c>
      <c r="G1324" s="76" t="s">
        <v>2323</v>
      </c>
      <c r="H1324" s="83">
        <v>45362</v>
      </c>
      <c r="I1324" s="83">
        <v>45657</v>
      </c>
      <c r="J1324" s="106">
        <v>2.5999999999999999E-2</v>
      </c>
      <c r="K1324" s="97">
        <v>0</v>
      </c>
      <c r="L1324" s="103">
        <v>0</v>
      </c>
      <c r="M1324" s="103"/>
      <c r="N1324" s="97">
        <v>0</v>
      </c>
      <c r="O1324" s="6" t="s">
        <v>2324</v>
      </c>
    </row>
    <row r="1325" spans="1:15" ht="13.2" customHeight="1" x14ac:dyDescent="0.25">
      <c r="A1325" s="192" t="s">
        <v>5212</v>
      </c>
      <c r="B1325" s="204" t="s">
        <v>2330</v>
      </c>
      <c r="C1325" s="4" t="s">
        <v>2331</v>
      </c>
      <c r="D1325" s="74" t="s">
        <v>2213</v>
      </c>
      <c r="E1325" s="35" t="s">
        <v>2332</v>
      </c>
      <c r="F1325" s="105">
        <v>12314915</v>
      </c>
      <c r="G1325" s="76" t="s">
        <v>2333</v>
      </c>
      <c r="H1325" s="83">
        <v>45405</v>
      </c>
      <c r="I1325" s="83">
        <v>45466</v>
      </c>
      <c r="J1325" s="107">
        <v>1</v>
      </c>
      <c r="K1325" s="97">
        <v>12314915</v>
      </c>
      <c r="L1325" s="103">
        <v>0</v>
      </c>
      <c r="M1325" s="103"/>
      <c r="N1325" s="97">
        <v>0</v>
      </c>
      <c r="O1325" s="6" t="s">
        <v>2334</v>
      </c>
    </row>
    <row r="1326" spans="1:15" ht="13.2" customHeight="1" x14ac:dyDescent="0.25">
      <c r="A1326" s="192" t="s">
        <v>5212</v>
      </c>
      <c r="B1326" s="205" t="s">
        <v>2339</v>
      </c>
      <c r="C1326" s="4" t="s">
        <v>2340</v>
      </c>
      <c r="D1326" s="96"/>
      <c r="E1326" s="35" t="s">
        <v>2341</v>
      </c>
      <c r="F1326" s="105">
        <v>127072960</v>
      </c>
      <c r="G1326" s="76" t="s">
        <v>2342</v>
      </c>
      <c r="H1326" s="83">
        <v>45414</v>
      </c>
      <c r="I1326" s="83">
        <v>45458</v>
      </c>
      <c r="J1326" s="93">
        <v>1</v>
      </c>
      <c r="K1326" s="97">
        <v>127072960</v>
      </c>
      <c r="L1326" s="97">
        <v>0</v>
      </c>
      <c r="M1326" s="96"/>
      <c r="N1326" s="97">
        <v>0</v>
      </c>
      <c r="O1326" s="6" t="s">
        <v>2343</v>
      </c>
    </row>
    <row r="1327" spans="1:15" ht="13.2" customHeight="1" x14ac:dyDescent="0.25">
      <c r="A1327" s="192" t="s">
        <v>5212</v>
      </c>
      <c r="B1327" s="205" t="s">
        <v>2344</v>
      </c>
      <c r="C1327" s="4" t="s">
        <v>14</v>
      </c>
      <c r="D1327" s="96"/>
      <c r="E1327" s="35" t="s">
        <v>2345</v>
      </c>
      <c r="F1327" s="105">
        <v>333692434</v>
      </c>
      <c r="G1327" s="76" t="s">
        <v>2346</v>
      </c>
      <c r="H1327" s="83">
        <v>45414</v>
      </c>
      <c r="I1327" s="83">
        <v>45458</v>
      </c>
      <c r="J1327" s="93">
        <v>1</v>
      </c>
      <c r="K1327" s="97">
        <v>333692434</v>
      </c>
      <c r="L1327" s="97">
        <v>0</v>
      </c>
      <c r="M1327" s="96"/>
      <c r="N1327" s="97">
        <v>0</v>
      </c>
      <c r="O1327" s="6" t="s">
        <v>2347</v>
      </c>
    </row>
    <row r="1328" spans="1:15" ht="13.2" customHeight="1" x14ac:dyDescent="0.25">
      <c r="A1328" s="192" t="s">
        <v>5212</v>
      </c>
      <c r="B1328" s="222" t="s">
        <v>2353</v>
      </c>
      <c r="C1328" s="4" t="s">
        <v>2354</v>
      </c>
      <c r="D1328" s="96"/>
      <c r="E1328" s="35" t="s">
        <v>2355</v>
      </c>
      <c r="F1328" s="105">
        <v>58161838</v>
      </c>
      <c r="G1328" s="76" t="s">
        <v>2356</v>
      </c>
      <c r="H1328" s="83">
        <v>45432</v>
      </c>
      <c r="I1328" s="83">
        <v>45433</v>
      </c>
      <c r="J1328" s="93">
        <v>1</v>
      </c>
      <c r="K1328" s="97">
        <v>58161838</v>
      </c>
      <c r="L1328" s="97">
        <v>0</v>
      </c>
      <c r="M1328" s="96"/>
      <c r="N1328" s="97">
        <v>0</v>
      </c>
      <c r="O1328" s="6" t="s">
        <v>2301</v>
      </c>
    </row>
    <row r="1329" spans="1:15" ht="13.2" customHeight="1" x14ac:dyDescent="0.25">
      <c r="A1329" s="192" t="s">
        <v>5212</v>
      </c>
      <c r="B1329" s="202" t="s">
        <v>2357</v>
      </c>
      <c r="C1329" s="4" t="s">
        <v>2358</v>
      </c>
      <c r="D1329" s="74" t="s">
        <v>2213</v>
      </c>
      <c r="E1329" s="35" t="s">
        <v>2359</v>
      </c>
      <c r="F1329" s="105">
        <v>1511784259</v>
      </c>
      <c r="G1329" s="76" t="s">
        <v>2360</v>
      </c>
      <c r="H1329" s="83">
        <v>45418</v>
      </c>
      <c r="I1329" s="83">
        <v>45469</v>
      </c>
      <c r="J1329" s="93">
        <v>0.79</v>
      </c>
      <c r="K1329" s="97">
        <v>0</v>
      </c>
      <c r="L1329" s="97">
        <v>0</v>
      </c>
      <c r="M1329" s="98">
        <v>1</v>
      </c>
      <c r="N1329" s="97">
        <v>0</v>
      </c>
      <c r="O1329" s="6" t="s">
        <v>2361</v>
      </c>
    </row>
    <row r="1330" spans="1:15" ht="13.2" customHeight="1" x14ac:dyDescent="0.25">
      <c r="A1330" s="192" t="s">
        <v>5212</v>
      </c>
      <c r="B1330" s="202" t="s">
        <v>2362</v>
      </c>
      <c r="C1330" s="4" t="s">
        <v>2363</v>
      </c>
      <c r="D1330" s="74" t="s">
        <v>2249</v>
      </c>
      <c r="E1330" s="35" t="s">
        <v>2364</v>
      </c>
      <c r="F1330" s="105">
        <v>348813990</v>
      </c>
      <c r="G1330" s="76" t="s">
        <v>2365</v>
      </c>
      <c r="H1330" s="83">
        <v>45435</v>
      </c>
      <c r="I1330" s="83">
        <v>45624</v>
      </c>
      <c r="J1330" s="93">
        <v>1</v>
      </c>
      <c r="K1330" s="97">
        <v>0</v>
      </c>
      <c r="L1330" s="97">
        <v>0</v>
      </c>
      <c r="M1330" s="98"/>
      <c r="N1330" s="97">
        <v>0</v>
      </c>
      <c r="O1330" s="6" t="s">
        <v>2366</v>
      </c>
    </row>
    <row r="1331" spans="1:15" ht="13.2" customHeight="1" x14ac:dyDescent="0.25">
      <c r="A1331" s="192" t="s">
        <v>5212</v>
      </c>
      <c r="B1331" s="7" t="s">
        <v>2372</v>
      </c>
      <c r="C1331" s="4" t="s">
        <v>2373</v>
      </c>
      <c r="D1331" s="74" t="s">
        <v>2213</v>
      </c>
      <c r="E1331" s="35" t="s">
        <v>2374</v>
      </c>
      <c r="F1331" s="105">
        <v>3600221</v>
      </c>
      <c r="G1331" s="76" t="s">
        <v>2375</v>
      </c>
      <c r="H1331" s="83">
        <v>45406</v>
      </c>
      <c r="I1331" s="83">
        <v>45465</v>
      </c>
      <c r="J1331" s="93">
        <v>1</v>
      </c>
      <c r="K1331" s="97">
        <v>36002221</v>
      </c>
      <c r="L1331" s="97">
        <v>0</v>
      </c>
      <c r="M1331" s="96"/>
      <c r="N1331" s="97">
        <v>0</v>
      </c>
      <c r="O1331" s="6" t="s">
        <v>2267</v>
      </c>
    </row>
    <row r="1332" spans="1:15" ht="13.2" customHeight="1" x14ac:dyDescent="0.25">
      <c r="A1332" s="192" t="s">
        <v>5212</v>
      </c>
      <c r="B1332" s="7" t="s">
        <v>2376</v>
      </c>
      <c r="C1332" s="4" t="s">
        <v>2377</v>
      </c>
      <c r="D1332" s="74" t="s">
        <v>2213</v>
      </c>
      <c r="E1332" s="35" t="s">
        <v>2378</v>
      </c>
      <c r="F1332" s="105">
        <v>48837600</v>
      </c>
      <c r="G1332" s="76" t="s">
        <v>2333</v>
      </c>
      <c r="H1332" s="83">
        <v>45440</v>
      </c>
      <c r="I1332" s="83">
        <v>45528</v>
      </c>
      <c r="J1332" s="96"/>
      <c r="K1332" s="96"/>
      <c r="L1332" s="97">
        <v>0</v>
      </c>
      <c r="M1332" s="96"/>
      <c r="N1332" s="97">
        <v>0</v>
      </c>
      <c r="O1332" s="6" t="s">
        <v>2291</v>
      </c>
    </row>
    <row r="1333" spans="1:15" ht="13.2" customHeight="1" x14ac:dyDescent="0.25">
      <c r="A1333" s="192" t="s">
        <v>5212</v>
      </c>
      <c r="B1333" s="7" t="s">
        <v>2399</v>
      </c>
      <c r="C1333" s="4" t="s">
        <v>2400</v>
      </c>
      <c r="D1333" s="74" t="s">
        <v>2213</v>
      </c>
      <c r="E1333" s="35" t="s">
        <v>2401</v>
      </c>
      <c r="F1333" s="105">
        <v>10602900</v>
      </c>
      <c r="G1333" s="76" t="s">
        <v>2402</v>
      </c>
      <c r="H1333" s="83">
        <v>45461</v>
      </c>
      <c r="I1333" s="83">
        <v>45657</v>
      </c>
      <c r="J1333" s="96"/>
      <c r="K1333" s="96"/>
      <c r="L1333" s="97">
        <v>0</v>
      </c>
      <c r="M1333" s="96"/>
      <c r="N1333" s="97">
        <v>0</v>
      </c>
      <c r="O1333" s="6" t="s">
        <v>2403</v>
      </c>
    </row>
    <row r="1334" spans="1:15" ht="13.2" customHeight="1" x14ac:dyDescent="0.25">
      <c r="A1334" s="192" t="s">
        <v>5212</v>
      </c>
      <c r="B1334" s="7" t="s">
        <v>2413</v>
      </c>
      <c r="C1334" s="4" t="s">
        <v>2414</v>
      </c>
      <c r="D1334" s="74" t="s">
        <v>2249</v>
      </c>
      <c r="E1334" s="35" t="s">
        <v>2415</v>
      </c>
      <c r="F1334" s="105">
        <v>12098492</v>
      </c>
      <c r="G1334" s="76" t="s">
        <v>2416</v>
      </c>
      <c r="H1334" s="83">
        <v>45468</v>
      </c>
      <c r="I1334" s="83">
        <v>45529</v>
      </c>
      <c r="J1334" s="96"/>
      <c r="K1334" s="96"/>
      <c r="L1334" s="97">
        <v>0</v>
      </c>
      <c r="M1334" s="96"/>
      <c r="N1334" s="97">
        <v>0</v>
      </c>
      <c r="O1334" s="6" t="s">
        <v>2417</v>
      </c>
    </row>
    <row r="1335" spans="1:15" ht="13.2" customHeight="1" x14ac:dyDescent="0.25">
      <c r="A1335" s="192" t="s">
        <v>5212</v>
      </c>
      <c r="B1335" s="208" t="s">
        <v>2431</v>
      </c>
      <c r="C1335" s="4" t="s">
        <v>2432</v>
      </c>
      <c r="D1335" s="74" t="s">
        <v>2213</v>
      </c>
      <c r="E1335" s="35" t="s">
        <v>2433</v>
      </c>
      <c r="F1335" s="105">
        <v>12126100</v>
      </c>
      <c r="G1335" s="76" t="s">
        <v>2266</v>
      </c>
      <c r="H1335" s="83">
        <v>45477</v>
      </c>
      <c r="I1335" s="83">
        <v>45566</v>
      </c>
      <c r="J1335" s="96"/>
      <c r="K1335" s="96"/>
      <c r="L1335" s="97">
        <v>0</v>
      </c>
      <c r="M1335" s="96"/>
      <c r="N1335" s="97">
        <v>0</v>
      </c>
      <c r="O1335" s="6" t="s">
        <v>2434</v>
      </c>
    </row>
    <row r="1336" spans="1:15" ht="13.2" customHeight="1" x14ac:dyDescent="0.25">
      <c r="A1336" s="192" t="s">
        <v>5212</v>
      </c>
      <c r="B1336" s="209" t="s">
        <v>2435</v>
      </c>
      <c r="C1336" s="4" t="s">
        <v>2436</v>
      </c>
      <c r="D1336" s="74" t="s">
        <v>2213</v>
      </c>
      <c r="E1336" s="35" t="s">
        <v>2437</v>
      </c>
      <c r="F1336" s="105">
        <v>3927000</v>
      </c>
      <c r="G1336" s="76" t="s">
        <v>2438</v>
      </c>
      <c r="H1336" s="83">
        <v>45478</v>
      </c>
      <c r="I1336" s="83">
        <v>45567</v>
      </c>
      <c r="J1336" s="96"/>
      <c r="K1336" s="96"/>
      <c r="L1336" s="97">
        <v>0</v>
      </c>
      <c r="M1336" s="96"/>
      <c r="N1336" s="97">
        <v>0</v>
      </c>
      <c r="O1336" s="6" t="s">
        <v>2434</v>
      </c>
    </row>
    <row r="1337" spans="1:15" ht="13.2" customHeight="1" x14ac:dyDescent="0.25">
      <c r="A1337" s="192" t="s">
        <v>5212</v>
      </c>
      <c r="B1337" s="7" t="s">
        <v>2439</v>
      </c>
      <c r="C1337" s="4" t="s">
        <v>2440</v>
      </c>
      <c r="D1337" s="74" t="s">
        <v>2213</v>
      </c>
      <c r="E1337" s="35" t="s">
        <v>2441</v>
      </c>
      <c r="F1337" s="105">
        <v>5140800</v>
      </c>
      <c r="G1337" s="76" t="s">
        <v>2442</v>
      </c>
      <c r="H1337" s="83">
        <v>45477</v>
      </c>
      <c r="I1337" s="83">
        <v>45566</v>
      </c>
      <c r="J1337" s="96"/>
      <c r="K1337" s="96"/>
      <c r="L1337" s="97">
        <v>0</v>
      </c>
      <c r="M1337" s="96"/>
      <c r="N1337" s="97">
        <v>0</v>
      </c>
      <c r="O1337" s="6" t="s">
        <v>2434</v>
      </c>
    </row>
    <row r="1338" spans="1:15" ht="13.2" customHeight="1" x14ac:dyDescent="0.25">
      <c r="A1338" s="64" t="s">
        <v>5213</v>
      </c>
      <c r="B1338" s="202" t="s">
        <v>2206</v>
      </c>
      <c r="C1338" s="34" t="s">
        <v>2207</v>
      </c>
      <c r="D1338" s="34" t="s">
        <v>2197</v>
      </c>
      <c r="E1338" s="34" t="s">
        <v>2208</v>
      </c>
      <c r="F1338" s="63">
        <v>9729467171</v>
      </c>
      <c r="G1338" s="61" t="s">
        <v>2209</v>
      </c>
      <c r="H1338" s="38">
        <v>44416</v>
      </c>
      <c r="I1338" s="66">
        <v>45024</v>
      </c>
      <c r="J1338" s="67">
        <v>0.86</v>
      </c>
      <c r="K1338" s="68">
        <v>18286275148</v>
      </c>
      <c r="L1338" s="69">
        <v>3022597620</v>
      </c>
      <c r="M1338" s="62">
        <v>5</v>
      </c>
      <c r="N1338" s="68">
        <v>11579405597</v>
      </c>
      <c r="O1338" s="73" t="s">
        <v>2210</v>
      </c>
    </row>
    <row r="1339" spans="1:15" ht="13.2" customHeight="1" x14ac:dyDescent="0.25">
      <c r="A1339" s="64" t="s">
        <v>5213</v>
      </c>
      <c r="B1339" s="202" t="s">
        <v>2217</v>
      </c>
      <c r="C1339" s="34" t="s">
        <v>2218</v>
      </c>
      <c r="D1339" s="62" t="s">
        <v>2197</v>
      </c>
      <c r="E1339" s="35" t="s">
        <v>2219</v>
      </c>
      <c r="F1339" s="63">
        <v>32386497630</v>
      </c>
      <c r="G1339" s="61" t="s">
        <v>2220</v>
      </c>
      <c r="H1339" s="66">
        <v>44358</v>
      </c>
      <c r="I1339" s="66">
        <v>45291</v>
      </c>
      <c r="J1339" s="67">
        <v>0.78</v>
      </c>
      <c r="K1339" s="68">
        <v>32386497630</v>
      </c>
      <c r="L1339" s="68">
        <v>9023473738</v>
      </c>
      <c r="M1339" s="62">
        <v>1</v>
      </c>
      <c r="N1339" s="68">
        <v>9023473738</v>
      </c>
      <c r="O1339" s="70" t="s">
        <v>2221</v>
      </c>
    </row>
    <row r="1340" spans="1:15" ht="13.2" customHeight="1" x14ac:dyDescent="0.25">
      <c r="A1340" s="64" t="s">
        <v>5213</v>
      </c>
      <c r="B1340" s="202" t="s">
        <v>2222</v>
      </c>
      <c r="C1340" s="34" t="s">
        <v>2223</v>
      </c>
      <c r="D1340" s="62" t="s">
        <v>2197</v>
      </c>
      <c r="E1340" s="34" t="s">
        <v>2224</v>
      </c>
      <c r="F1340" s="63">
        <v>25348000000</v>
      </c>
      <c r="G1340" s="61" t="s">
        <v>2225</v>
      </c>
      <c r="H1340" s="66">
        <v>44587</v>
      </c>
      <c r="I1340" s="66">
        <v>45291</v>
      </c>
      <c r="J1340" s="67">
        <v>0.9415</v>
      </c>
      <c r="K1340" s="68">
        <v>24811630431</v>
      </c>
      <c r="L1340" s="69">
        <v>1543062825</v>
      </c>
      <c r="M1340" s="62">
        <v>1</v>
      </c>
      <c r="N1340" s="68">
        <v>1006693256</v>
      </c>
      <c r="O1340" s="70" t="s">
        <v>2226</v>
      </c>
    </row>
    <row r="1341" spans="1:15" ht="13.2" customHeight="1" x14ac:dyDescent="0.25">
      <c r="A1341" s="64" t="s">
        <v>5213</v>
      </c>
      <c r="B1341" s="7" t="s">
        <v>2367</v>
      </c>
      <c r="C1341" s="4" t="s">
        <v>2368</v>
      </c>
      <c r="D1341" s="74" t="s">
        <v>2213</v>
      </c>
      <c r="E1341" s="35" t="s">
        <v>2369</v>
      </c>
      <c r="F1341" s="105">
        <v>180362759</v>
      </c>
      <c r="G1341" s="76" t="s">
        <v>2370</v>
      </c>
      <c r="H1341" s="83">
        <v>45428</v>
      </c>
      <c r="I1341" s="83">
        <v>45793</v>
      </c>
      <c r="J1341" s="93">
        <v>1</v>
      </c>
      <c r="K1341" s="97">
        <v>180362759</v>
      </c>
      <c r="L1341" s="97">
        <v>0</v>
      </c>
      <c r="M1341" s="96"/>
      <c r="N1341" s="97">
        <v>0</v>
      </c>
      <c r="O1341" s="6" t="s">
        <v>2371</v>
      </c>
    </row>
    <row r="1342" spans="1:15" ht="13.2" customHeight="1" x14ac:dyDescent="0.25">
      <c r="A1342" s="64" t="s">
        <v>5213</v>
      </c>
      <c r="B1342" s="7" t="s">
        <v>2404</v>
      </c>
      <c r="C1342" s="141" t="s">
        <v>2405</v>
      </c>
      <c r="D1342" s="74" t="s">
        <v>2249</v>
      </c>
      <c r="E1342" s="35" t="s">
        <v>2406</v>
      </c>
      <c r="F1342" s="105">
        <v>1299981094</v>
      </c>
      <c r="G1342" s="76" t="s">
        <v>2407</v>
      </c>
      <c r="H1342" s="83">
        <v>45463</v>
      </c>
      <c r="I1342" s="83">
        <v>45478</v>
      </c>
      <c r="J1342" s="93">
        <v>1</v>
      </c>
      <c r="K1342" s="97">
        <v>0</v>
      </c>
      <c r="L1342" s="97">
        <v>0</v>
      </c>
      <c r="M1342" s="96"/>
      <c r="N1342" s="97">
        <v>0</v>
      </c>
      <c r="O1342" s="6" t="s">
        <v>2408</v>
      </c>
    </row>
    <row r="1343" spans="1:15" ht="13.2" customHeight="1" x14ac:dyDescent="0.25">
      <c r="A1343" s="64" t="s">
        <v>5213</v>
      </c>
      <c r="B1343" s="7" t="s">
        <v>2418</v>
      </c>
      <c r="C1343" s="4" t="s">
        <v>2419</v>
      </c>
      <c r="D1343" s="74" t="s">
        <v>2249</v>
      </c>
      <c r="E1343" s="35" t="s">
        <v>2420</v>
      </c>
      <c r="F1343" s="105">
        <v>455922356</v>
      </c>
      <c r="G1343" s="76" t="s">
        <v>2421</v>
      </c>
      <c r="H1343" s="83">
        <v>45482</v>
      </c>
      <c r="I1343" s="83">
        <v>45725</v>
      </c>
      <c r="J1343" s="96"/>
      <c r="K1343" s="96"/>
      <c r="L1343" s="97">
        <v>0</v>
      </c>
      <c r="M1343" s="96"/>
      <c r="N1343" s="97">
        <v>0</v>
      </c>
      <c r="O1343" s="6" t="s">
        <v>2422</v>
      </c>
    </row>
    <row r="1344" spans="1:15" ht="13.2" customHeight="1" x14ac:dyDescent="0.3">
      <c r="A1344" s="64" t="s">
        <v>5175</v>
      </c>
      <c r="B1344" s="252" t="s">
        <v>4735</v>
      </c>
      <c r="C1344" s="253" t="s">
        <v>4736</v>
      </c>
      <c r="D1344" s="245" t="s">
        <v>4737</v>
      </c>
      <c r="E1344" s="251" t="s">
        <v>2314</v>
      </c>
      <c r="F1344" s="254">
        <v>12000000</v>
      </c>
      <c r="G1344" s="255" t="s">
        <v>4738</v>
      </c>
      <c r="H1344" s="256" t="s">
        <v>4739</v>
      </c>
      <c r="I1344" s="257" t="s">
        <v>4740</v>
      </c>
      <c r="J1344" s="258">
        <v>0.10811383333333334</v>
      </c>
      <c r="K1344" s="259">
        <v>1297366</v>
      </c>
      <c r="L1344" s="259">
        <v>10702634</v>
      </c>
      <c r="M1344" s="260">
        <v>0</v>
      </c>
      <c r="N1344" s="259">
        <v>0</v>
      </c>
      <c r="O1344" s="261" t="s">
        <v>4741</v>
      </c>
    </row>
    <row r="1345" spans="1:15" ht="13.2" customHeight="1" x14ac:dyDescent="0.3">
      <c r="A1345" s="64" t="s">
        <v>5175</v>
      </c>
      <c r="B1345" s="252" t="s">
        <v>4742</v>
      </c>
      <c r="C1345" s="253" t="s">
        <v>4743</v>
      </c>
      <c r="D1345" s="245" t="s">
        <v>4737</v>
      </c>
      <c r="E1345" s="251" t="s">
        <v>4744</v>
      </c>
      <c r="F1345" s="254">
        <v>12000000</v>
      </c>
      <c r="G1345" s="255" t="s">
        <v>4745</v>
      </c>
      <c r="H1345" s="256" t="s">
        <v>4746</v>
      </c>
      <c r="I1345" s="257" t="s">
        <v>4747</v>
      </c>
      <c r="J1345" s="258">
        <v>0.69299999999999995</v>
      </c>
      <c r="K1345" s="259">
        <v>8316000</v>
      </c>
      <c r="L1345" s="259">
        <v>3684000</v>
      </c>
      <c r="M1345" s="259">
        <v>1</v>
      </c>
      <c r="N1345" s="259">
        <v>12000000</v>
      </c>
      <c r="O1345" s="261" t="s">
        <v>4741</v>
      </c>
    </row>
    <row r="1346" spans="1:15" ht="13.2" customHeight="1" x14ac:dyDescent="0.3">
      <c r="A1346" s="64" t="s">
        <v>5175</v>
      </c>
      <c r="B1346" s="252" t="s">
        <v>4748</v>
      </c>
      <c r="C1346" s="253" t="s">
        <v>4749</v>
      </c>
      <c r="D1346" s="245" t="s">
        <v>4737</v>
      </c>
      <c r="E1346" s="251" t="s">
        <v>4750</v>
      </c>
      <c r="F1346" s="254">
        <v>5500000</v>
      </c>
      <c r="G1346" s="255" t="s">
        <v>4751</v>
      </c>
      <c r="H1346" s="256" t="s">
        <v>4752</v>
      </c>
      <c r="I1346" s="257" t="s">
        <v>4753</v>
      </c>
      <c r="J1346" s="258">
        <v>0</v>
      </c>
      <c r="K1346" s="259">
        <v>0</v>
      </c>
      <c r="L1346" s="259">
        <v>5500000</v>
      </c>
      <c r="M1346" s="260">
        <v>0</v>
      </c>
      <c r="N1346" s="259">
        <v>0</v>
      </c>
      <c r="O1346" s="261" t="s">
        <v>4754</v>
      </c>
    </row>
    <row r="1347" spans="1:15" ht="13.2" customHeight="1" x14ac:dyDescent="0.3">
      <c r="A1347" s="64" t="s">
        <v>5175</v>
      </c>
      <c r="B1347" s="252" t="s">
        <v>4755</v>
      </c>
      <c r="C1347" s="253" t="s">
        <v>4756</v>
      </c>
      <c r="D1347" s="245" t="s">
        <v>4757</v>
      </c>
      <c r="E1347" s="251" t="s">
        <v>4758</v>
      </c>
      <c r="F1347" s="254">
        <v>232920936</v>
      </c>
      <c r="G1347" s="255" t="s">
        <v>2847</v>
      </c>
      <c r="H1347" s="256" t="s">
        <v>4759</v>
      </c>
      <c r="I1347" s="257" t="s">
        <v>4760</v>
      </c>
      <c r="J1347" s="258">
        <v>0</v>
      </c>
      <c r="K1347" s="259">
        <v>0</v>
      </c>
      <c r="L1347" s="259">
        <v>232920936</v>
      </c>
      <c r="M1347" s="260">
        <v>0</v>
      </c>
      <c r="N1347" s="259">
        <v>0</v>
      </c>
      <c r="O1347" s="261" t="s">
        <v>4761</v>
      </c>
    </row>
    <row r="1348" spans="1:15" ht="13.2" customHeight="1" x14ac:dyDescent="0.3">
      <c r="A1348" s="64" t="s">
        <v>5175</v>
      </c>
      <c r="B1348" s="252" t="s">
        <v>4762</v>
      </c>
      <c r="C1348" s="253" t="s">
        <v>4763</v>
      </c>
      <c r="D1348" s="245" t="s">
        <v>4757</v>
      </c>
      <c r="E1348" s="251" t="s">
        <v>4764</v>
      </c>
      <c r="F1348" s="254">
        <v>131433500</v>
      </c>
      <c r="G1348" s="255" t="s">
        <v>4765</v>
      </c>
      <c r="H1348" s="256" t="s">
        <v>4766</v>
      </c>
      <c r="I1348" s="257" t="s">
        <v>4760</v>
      </c>
      <c r="J1348" s="258">
        <v>0.47826086956521741</v>
      </c>
      <c r="K1348" s="259">
        <v>62859500</v>
      </c>
      <c r="L1348" s="259">
        <v>68574000</v>
      </c>
      <c r="M1348" s="260">
        <v>0</v>
      </c>
      <c r="N1348" s="259">
        <v>0</v>
      </c>
      <c r="O1348" s="261" t="s">
        <v>4761</v>
      </c>
    </row>
    <row r="1349" spans="1:15" ht="13.2" customHeight="1" x14ac:dyDescent="0.3">
      <c r="A1349" s="64" t="s">
        <v>5175</v>
      </c>
      <c r="B1349" s="252" t="s">
        <v>4767</v>
      </c>
      <c r="C1349" s="253" t="s">
        <v>4768</v>
      </c>
      <c r="D1349" s="245" t="s">
        <v>4757</v>
      </c>
      <c r="E1349" s="251" t="s">
        <v>4769</v>
      </c>
      <c r="F1349" s="254">
        <v>19410078</v>
      </c>
      <c r="G1349" s="255" t="s">
        <v>4770</v>
      </c>
      <c r="H1349" s="256" t="s">
        <v>4759</v>
      </c>
      <c r="I1349" s="257" t="s">
        <v>4739</v>
      </c>
      <c r="J1349" s="258">
        <v>1</v>
      </c>
      <c r="K1349" s="259">
        <v>19410078</v>
      </c>
      <c r="L1349" s="259">
        <v>0</v>
      </c>
      <c r="M1349" s="260">
        <v>0</v>
      </c>
      <c r="N1349" s="259">
        <v>0</v>
      </c>
      <c r="O1349" s="261" t="s">
        <v>4761</v>
      </c>
    </row>
    <row r="1350" spans="1:15" ht="13.2" customHeight="1" x14ac:dyDescent="0.3">
      <c r="A1350" s="64" t="s">
        <v>5175</v>
      </c>
      <c r="B1350" s="252" t="s">
        <v>4771</v>
      </c>
      <c r="C1350" s="253" t="s">
        <v>4772</v>
      </c>
      <c r="D1350" s="245" t="s">
        <v>4757</v>
      </c>
      <c r="E1350" s="251" t="s">
        <v>4773</v>
      </c>
      <c r="F1350" s="254">
        <v>24360000</v>
      </c>
      <c r="G1350" s="255" t="s">
        <v>4774</v>
      </c>
      <c r="H1350" s="256" t="s">
        <v>4766</v>
      </c>
      <c r="I1350" s="257" t="s">
        <v>4747</v>
      </c>
      <c r="J1350" s="258">
        <v>1</v>
      </c>
      <c r="K1350" s="259">
        <v>24360000</v>
      </c>
      <c r="L1350" s="259">
        <v>0</v>
      </c>
      <c r="M1350" s="260">
        <v>0</v>
      </c>
      <c r="N1350" s="259">
        <v>0</v>
      </c>
      <c r="O1350" s="261" t="s">
        <v>4775</v>
      </c>
    </row>
    <row r="1351" spans="1:15" ht="13.2" customHeight="1" x14ac:dyDescent="0.3">
      <c r="A1351" s="64" t="s">
        <v>5175</v>
      </c>
      <c r="B1351" s="252" t="s">
        <v>4771</v>
      </c>
      <c r="C1351" s="253" t="s">
        <v>4776</v>
      </c>
      <c r="D1351" s="245" t="s">
        <v>4757</v>
      </c>
      <c r="E1351" s="251" t="s">
        <v>4777</v>
      </c>
      <c r="F1351" s="254">
        <v>24360000</v>
      </c>
      <c r="G1351" s="255" t="s">
        <v>4778</v>
      </c>
      <c r="H1351" s="256" t="s">
        <v>4766</v>
      </c>
      <c r="I1351" s="257" t="s">
        <v>4747</v>
      </c>
      <c r="J1351" s="258">
        <v>1</v>
      </c>
      <c r="K1351" s="259">
        <v>24360000</v>
      </c>
      <c r="L1351" s="259">
        <v>0</v>
      </c>
      <c r="M1351" s="260">
        <v>0</v>
      </c>
      <c r="N1351" s="259">
        <v>0</v>
      </c>
      <c r="O1351" s="261" t="s">
        <v>4775</v>
      </c>
    </row>
    <row r="1352" spans="1:15" ht="13.2" customHeight="1" x14ac:dyDescent="0.3">
      <c r="A1352" s="64" t="s">
        <v>5175</v>
      </c>
      <c r="B1352" s="252" t="s">
        <v>4755</v>
      </c>
      <c r="C1352" s="253" t="s">
        <v>4779</v>
      </c>
      <c r="D1352" s="245" t="s">
        <v>4757</v>
      </c>
      <c r="E1352" s="251" t="s">
        <v>4780</v>
      </c>
      <c r="F1352" s="254">
        <v>125719000</v>
      </c>
      <c r="G1352" s="255" t="s">
        <v>4781</v>
      </c>
      <c r="H1352" s="256" t="s">
        <v>4759</v>
      </c>
      <c r="I1352" s="257" t="s">
        <v>4782</v>
      </c>
      <c r="J1352" s="258">
        <v>0.54545454545454541</v>
      </c>
      <c r="K1352" s="259">
        <v>68574000</v>
      </c>
      <c r="L1352" s="259">
        <v>57145000</v>
      </c>
      <c r="M1352" s="260">
        <v>0</v>
      </c>
      <c r="N1352" s="259">
        <v>0</v>
      </c>
      <c r="O1352" s="261" t="s">
        <v>4783</v>
      </c>
    </row>
    <row r="1353" spans="1:15" ht="13.2" customHeight="1" x14ac:dyDescent="0.3">
      <c r="A1353" s="64" t="s">
        <v>5175</v>
      </c>
      <c r="B1353" s="252" t="s">
        <v>4784</v>
      </c>
      <c r="C1353" s="253" t="s">
        <v>4785</v>
      </c>
      <c r="D1353" s="245" t="s">
        <v>4757</v>
      </c>
      <c r="E1353" s="251" t="s">
        <v>4786</v>
      </c>
      <c r="F1353" s="254">
        <v>55021120</v>
      </c>
      <c r="G1353" s="255" t="s">
        <v>4787</v>
      </c>
      <c r="H1353" s="256" t="s">
        <v>4788</v>
      </c>
      <c r="I1353" s="257" t="s">
        <v>4760</v>
      </c>
      <c r="J1353" s="258">
        <v>0.45454545454545453</v>
      </c>
      <c r="K1353" s="259">
        <v>25009600</v>
      </c>
      <c r="L1353" s="259">
        <v>30011520</v>
      </c>
      <c r="M1353" s="260">
        <v>0</v>
      </c>
      <c r="N1353" s="259">
        <v>0</v>
      </c>
      <c r="O1353" s="261" t="s">
        <v>4783</v>
      </c>
    </row>
    <row r="1354" spans="1:15" ht="13.2" customHeight="1" x14ac:dyDescent="0.3">
      <c r="A1354" s="64" t="s">
        <v>5175</v>
      </c>
      <c r="B1354" s="252" t="s">
        <v>4789</v>
      </c>
      <c r="C1354" s="253" t="s">
        <v>4790</v>
      </c>
      <c r="D1354" s="245" t="s">
        <v>4757</v>
      </c>
      <c r="E1354" s="251" t="s">
        <v>4791</v>
      </c>
      <c r="F1354" s="254">
        <v>20007680</v>
      </c>
      <c r="G1354" s="255" t="s">
        <v>4792</v>
      </c>
      <c r="H1354" s="256" t="s">
        <v>4793</v>
      </c>
      <c r="I1354" s="257" t="s">
        <v>4794</v>
      </c>
      <c r="J1354" s="258">
        <v>1</v>
      </c>
      <c r="K1354" s="259">
        <v>20007680</v>
      </c>
      <c r="L1354" s="259">
        <v>0</v>
      </c>
      <c r="M1354" s="260">
        <v>0</v>
      </c>
      <c r="N1354" s="259">
        <v>0</v>
      </c>
      <c r="O1354" s="261" t="s">
        <v>4795</v>
      </c>
    </row>
    <row r="1355" spans="1:15" ht="13.2" customHeight="1" x14ac:dyDescent="0.3">
      <c r="A1355" s="64" t="s">
        <v>5175</v>
      </c>
      <c r="B1355" s="252" t="s">
        <v>4796</v>
      </c>
      <c r="C1355" s="253" t="s">
        <v>4797</v>
      </c>
      <c r="D1355" s="245" t="s">
        <v>4757</v>
      </c>
      <c r="E1355" s="251" t="s">
        <v>4798</v>
      </c>
      <c r="F1355" s="254">
        <v>68574000</v>
      </c>
      <c r="G1355" s="255" t="s">
        <v>4799</v>
      </c>
      <c r="H1355" s="256" t="s">
        <v>4788</v>
      </c>
      <c r="I1355" s="257" t="s">
        <v>4800</v>
      </c>
      <c r="J1355" s="258">
        <v>0.75</v>
      </c>
      <c r="K1355" s="259">
        <v>51430500</v>
      </c>
      <c r="L1355" s="259">
        <v>17143500</v>
      </c>
      <c r="M1355" s="260">
        <v>0</v>
      </c>
      <c r="N1355" s="259">
        <v>0</v>
      </c>
      <c r="O1355" s="261" t="s">
        <v>4801</v>
      </c>
    </row>
    <row r="1356" spans="1:15" ht="13.2" customHeight="1" x14ac:dyDescent="0.3">
      <c r="A1356" s="64" t="s">
        <v>5175</v>
      </c>
      <c r="B1356" s="252" t="s">
        <v>4802</v>
      </c>
      <c r="C1356" s="253" t="s">
        <v>4803</v>
      </c>
      <c r="D1356" s="245" t="s">
        <v>4757</v>
      </c>
      <c r="E1356" s="251" t="s">
        <v>4804</v>
      </c>
      <c r="F1356" s="254">
        <v>68574000</v>
      </c>
      <c r="G1356" s="255" t="s">
        <v>4805</v>
      </c>
      <c r="H1356" s="256" t="s">
        <v>4759</v>
      </c>
      <c r="I1356" s="257" t="s">
        <v>4747</v>
      </c>
      <c r="J1356" s="258">
        <v>1</v>
      </c>
      <c r="K1356" s="259">
        <v>68574000</v>
      </c>
      <c r="L1356" s="259">
        <v>0</v>
      </c>
      <c r="M1356" s="260">
        <v>0</v>
      </c>
      <c r="N1356" s="259">
        <v>0</v>
      </c>
      <c r="O1356" s="261" t="s">
        <v>4801</v>
      </c>
    </row>
    <row r="1357" spans="1:15" ht="13.2" customHeight="1" x14ac:dyDescent="0.3">
      <c r="A1357" s="64" t="s">
        <v>5175</v>
      </c>
      <c r="B1357" s="252" t="s">
        <v>4802</v>
      </c>
      <c r="C1357" s="253" t="s">
        <v>4806</v>
      </c>
      <c r="D1357" s="245" t="s">
        <v>4757</v>
      </c>
      <c r="E1357" s="251" t="s">
        <v>4807</v>
      </c>
      <c r="F1357" s="254">
        <v>11775000</v>
      </c>
      <c r="G1357" s="255" t="s">
        <v>4808</v>
      </c>
      <c r="H1357" s="256" t="s">
        <v>4759</v>
      </c>
      <c r="I1357" s="257" t="s">
        <v>4809</v>
      </c>
      <c r="J1357" s="258">
        <v>1</v>
      </c>
      <c r="K1357" s="259">
        <v>11775000</v>
      </c>
      <c r="L1357" s="259">
        <v>0</v>
      </c>
      <c r="M1357" s="259">
        <v>1</v>
      </c>
      <c r="N1357" s="259">
        <v>3925000</v>
      </c>
      <c r="O1357" s="261" t="s">
        <v>4801</v>
      </c>
    </row>
    <row r="1358" spans="1:15" ht="13.2" customHeight="1" x14ac:dyDescent="0.3">
      <c r="A1358" s="64" t="s">
        <v>5175</v>
      </c>
      <c r="B1358" s="252" t="s">
        <v>4802</v>
      </c>
      <c r="C1358" s="253" t="s">
        <v>4810</v>
      </c>
      <c r="D1358" s="245" t="s">
        <v>4757</v>
      </c>
      <c r="E1358" s="251" t="s">
        <v>4811</v>
      </c>
      <c r="F1358" s="254">
        <v>15000000</v>
      </c>
      <c r="G1358" s="255" t="s">
        <v>4812</v>
      </c>
      <c r="H1358" s="256" t="s">
        <v>4759</v>
      </c>
      <c r="I1358" s="257" t="s">
        <v>4809</v>
      </c>
      <c r="J1358" s="258">
        <v>1</v>
      </c>
      <c r="K1358" s="259">
        <v>15000000</v>
      </c>
      <c r="L1358" s="259">
        <v>0</v>
      </c>
      <c r="M1358" s="259">
        <v>1</v>
      </c>
      <c r="N1358" s="259">
        <v>5000000</v>
      </c>
      <c r="O1358" s="261" t="s">
        <v>4801</v>
      </c>
    </row>
    <row r="1359" spans="1:15" ht="13.2" customHeight="1" x14ac:dyDescent="0.3">
      <c r="A1359" s="64" t="s">
        <v>5175</v>
      </c>
      <c r="B1359" s="252" t="s">
        <v>4802</v>
      </c>
      <c r="C1359" s="253" t="s">
        <v>4813</v>
      </c>
      <c r="D1359" s="245" t="s">
        <v>4757</v>
      </c>
      <c r="E1359" s="251" t="s">
        <v>4814</v>
      </c>
      <c r="F1359" s="254">
        <v>15000000</v>
      </c>
      <c r="G1359" s="255" t="s">
        <v>4815</v>
      </c>
      <c r="H1359" s="256" t="s">
        <v>4759</v>
      </c>
      <c r="I1359" s="257" t="s">
        <v>4809</v>
      </c>
      <c r="J1359" s="258">
        <v>1</v>
      </c>
      <c r="K1359" s="259">
        <v>15000000</v>
      </c>
      <c r="L1359" s="259">
        <v>0</v>
      </c>
      <c r="M1359" s="259">
        <v>1</v>
      </c>
      <c r="N1359" s="259">
        <v>5000000</v>
      </c>
      <c r="O1359" s="261" t="s">
        <v>4801</v>
      </c>
    </row>
    <row r="1360" spans="1:15" ht="13.2" customHeight="1" x14ac:dyDescent="0.3">
      <c r="A1360" s="64" t="s">
        <v>5175</v>
      </c>
      <c r="B1360" s="252" t="s">
        <v>4802</v>
      </c>
      <c r="C1360" s="253" t="s">
        <v>4816</v>
      </c>
      <c r="D1360" s="245" t="s">
        <v>4757</v>
      </c>
      <c r="E1360" s="251" t="s">
        <v>4817</v>
      </c>
      <c r="F1360" s="254">
        <v>13200000</v>
      </c>
      <c r="G1360" s="255" t="s">
        <v>4818</v>
      </c>
      <c r="H1360" s="256" t="s">
        <v>4759</v>
      </c>
      <c r="I1360" s="257" t="s">
        <v>4809</v>
      </c>
      <c r="J1360" s="258">
        <v>1</v>
      </c>
      <c r="K1360" s="259">
        <v>13200000</v>
      </c>
      <c r="L1360" s="259">
        <v>0</v>
      </c>
      <c r="M1360" s="259">
        <v>1</v>
      </c>
      <c r="N1360" s="259">
        <v>4400000</v>
      </c>
      <c r="O1360" s="261" t="s">
        <v>4801</v>
      </c>
    </row>
    <row r="1361" spans="1:15" ht="13.2" customHeight="1" x14ac:dyDescent="0.3">
      <c r="A1361" s="64" t="s">
        <v>5175</v>
      </c>
      <c r="B1361" s="252" t="s">
        <v>4796</v>
      </c>
      <c r="C1361" s="253" t="s">
        <v>4819</v>
      </c>
      <c r="D1361" s="245" t="s">
        <v>4757</v>
      </c>
      <c r="E1361" s="251" t="s">
        <v>4820</v>
      </c>
      <c r="F1361" s="254">
        <v>26901600</v>
      </c>
      <c r="G1361" s="255" t="s">
        <v>4821</v>
      </c>
      <c r="H1361" s="256" t="s">
        <v>4759</v>
      </c>
      <c r="I1361" s="257" t="s">
        <v>4822</v>
      </c>
      <c r="J1361" s="258">
        <v>1</v>
      </c>
      <c r="K1361" s="259">
        <v>26901600</v>
      </c>
      <c r="L1361" s="259">
        <v>0</v>
      </c>
      <c r="M1361" s="260">
        <v>0</v>
      </c>
      <c r="N1361" s="259">
        <v>0</v>
      </c>
      <c r="O1361" s="261" t="s">
        <v>4801</v>
      </c>
    </row>
    <row r="1362" spans="1:15" ht="13.2" customHeight="1" x14ac:dyDescent="0.3">
      <c r="A1362" s="64" t="s">
        <v>5175</v>
      </c>
      <c r="B1362" s="252" t="s">
        <v>4802</v>
      </c>
      <c r="C1362" s="253" t="s">
        <v>4823</v>
      </c>
      <c r="D1362" s="245" t="s">
        <v>4757</v>
      </c>
      <c r="E1362" s="251" t="s">
        <v>4824</v>
      </c>
      <c r="F1362" s="254">
        <v>27137600</v>
      </c>
      <c r="G1362" s="255" t="s">
        <v>4825</v>
      </c>
      <c r="H1362" s="256" t="s">
        <v>4759</v>
      </c>
      <c r="I1362" s="257" t="s">
        <v>4794</v>
      </c>
      <c r="J1362" s="258">
        <v>1</v>
      </c>
      <c r="K1362" s="259">
        <v>27137600</v>
      </c>
      <c r="L1362" s="259">
        <v>0</v>
      </c>
      <c r="M1362" s="260">
        <v>0</v>
      </c>
      <c r="N1362" s="259">
        <v>0</v>
      </c>
      <c r="O1362" s="261" t="s">
        <v>4801</v>
      </c>
    </row>
    <row r="1363" spans="1:15" ht="13.2" customHeight="1" x14ac:dyDescent="0.3">
      <c r="A1363" s="64" t="s">
        <v>5175</v>
      </c>
      <c r="B1363" s="252" t="s">
        <v>4796</v>
      </c>
      <c r="C1363" s="253" t="s">
        <v>4826</v>
      </c>
      <c r="D1363" s="245" t="s">
        <v>4757</v>
      </c>
      <c r="E1363" s="251" t="s">
        <v>4827</v>
      </c>
      <c r="F1363" s="254">
        <v>57145000</v>
      </c>
      <c r="G1363" s="255" t="s">
        <v>4828</v>
      </c>
      <c r="H1363" s="256" t="s">
        <v>4829</v>
      </c>
      <c r="I1363" s="257" t="s">
        <v>4747</v>
      </c>
      <c r="J1363" s="258">
        <v>1</v>
      </c>
      <c r="K1363" s="259">
        <v>57145000</v>
      </c>
      <c r="L1363" s="259">
        <v>0</v>
      </c>
      <c r="M1363" s="260">
        <v>0</v>
      </c>
      <c r="N1363" s="259">
        <v>0</v>
      </c>
      <c r="O1363" s="261" t="s">
        <v>4801</v>
      </c>
    </row>
    <row r="1364" spans="1:15" ht="13.2" customHeight="1" x14ac:dyDescent="0.3">
      <c r="A1364" s="64" t="s">
        <v>5175</v>
      </c>
      <c r="B1364" s="252" t="s">
        <v>4830</v>
      </c>
      <c r="C1364" s="253" t="s">
        <v>4831</v>
      </c>
      <c r="D1364" s="245" t="s">
        <v>4757</v>
      </c>
      <c r="E1364" s="251" t="s">
        <v>4832</v>
      </c>
      <c r="F1364" s="254">
        <v>10444000</v>
      </c>
      <c r="G1364" s="255" t="s">
        <v>4833</v>
      </c>
      <c r="H1364" s="256" t="s">
        <v>4788</v>
      </c>
      <c r="I1364" s="257" t="s">
        <v>4809</v>
      </c>
      <c r="J1364" s="258">
        <v>1</v>
      </c>
      <c r="K1364" s="259">
        <v>10444000</v>
      </c>
      <c r="L1364" s="259">
        <v>0</v>
      </c>
      <c r="M1364" s="260">
        <v>0</v>
      </c>
      <c r="N1364" s="259">
        <v>0</v>
      </c>
      <c r="O1364" s="261" t="s">
        <v>4801</v>
      </c>
    </row>
    <row r="1365" spans="1:15" ht="13.2" customHeight="1" x14ac:dyDescent="0.3">
      <c r="A1365" s="64" t="s">
        <v>5175</v>
      </c>
      <c r="B1365" s="252" t="s">
        <v>4802</v>
      </c>
      <c r="C1365" s="253" t="s">
        <v>4834</v>
      </c>
      <c r="D1365" s="245" t="s">
        <v>4757</v>
      </c>
      <c r="E1365" s="251" t="s">
        <v>4835</v>
      </c>
      <c r="F1365" s="254">
        <v>10003840</v>
      </c>
      <c r="G1365" s="255" t="s">
        <v>4836</v>
      </c>
      <c r="H1365" s="256" t="s">
        <v>4759</v>
      </c>
      <c r="I1365" s="257" t="s">
        <v>4739</v>
      </c>
      <c r="J1365" s="258">
        <v>1</v>
      </c>
      <c r="K1365" s="259">
        <v>10003840</v>
      </c>
      <c r="L1365" s="259">
        <v>0</v>
      </c>
      <c r="M1365" s="259">
        <v>1</v>
      </c>
      <c r="N1365" s="259">
        <v>10003840</v>
      </c>
      <c r="O1365" s="261" t="s">
        <v>4801</v>
      </c>
    </row>
    <row r="1366" spans="1:15" ht="13.2" customHeight="1" x14ac:dyDescent="0.3">
      <c r="A1366" s="64" t="s">
        <v>5175</v>
      </c>
      <c r="B1366" s="252" t="s">
        <v>4789</v>
      </c>
      <c r="C1366" s="253" t="s">
        <v>4837</v>
      </c>
      <c r="D1366" s="245" t="s">
        <v>4757</v>
      </c>
      <c r="E1366" s="251" t="s">
        <v>4838</v>
      </c>
      <c r="F1366" s="254">
        <v>67254000</v>
      </c>
      <c r="G1366" s="255" t="s">
        <v>4839</v>
      </c>
      <c r="H1366" s="256" t="s">
        <v>4759</v>
      </c>
      <c r="I1366" s="257" t="s">
        <v>4800</v>
      </c>
      <c r="J1366" s="258">
        <v>0.5</v>
      </c>
      <c r="K1366" s="259">
        <v>33627000</v>
      </c>
      <c r="L1366" s="259">
        <v>33627000</v>
      </c>
      <c r="M1366" s="260">
        <v>0</v>
      </c>
      <c r="N1366" s="259">
        <v>0</v>
      </c>
      <c r="O1366" s="261" t="s">
        <v>4795</v>
      </c>
    </row>
    <row r="1367" spans="1:15" ht="13.2" customHeight="1" x14ac:dyDescent="0.3">
      <c r="A1367" s="64" t="s">
        <v>5175</v>
      </c>
      <c r="B1367" s="252" t="s">
        <v>4789</v>
      </c>
      <c r="C1367" s="253" t="s">
        <v>4840</v>
      </c>
      <c r="D1367" s="245" t="s">
        <v>4757</v>
      </c>
      <c r="E1367" s="251" t="s">
        <v>4841</v>
      </c>
      <c r="F1367" s="254">
        <v>14020000</v>
      </c>
      <c r="G1367" s="255" t="s">
        <v>4842</v>
      </c>
      <c r="H1367" s="256" t="s">
        <v>4843</v>
      </c>
      <c r="I1367" s="257" t="s">
        <v>4794</v>
      </c>
      <c r="J1367" s="258">
        <v>1</v>
      </c>
      <c r="K1367" s="259">
        <v>14020000</v>
      </c>
      <c r="L1367" s="259">
        <v>0</v>
      </c>
      <c r="M1367" s="260">
        <v>0</v>
      </c>
      <c r="N1367" s="259">
        <v>0</v>
      </c>
      <c r="O1367" s="261" t="s">
        <v>4795</v>
      </c>
    </row>
    <row r="1368" spans="1:15" ht="13.2" customHeight="1" x14ac:dyDescent="0.3">
      <c r="A1368" s="64" t="s">
        <v>5175</v>
      </c>
      <c r="B1368" s="252" t="s">
        <v>4789</v>
      </c>
      <c r="C1368" s="253" t="s">
        <v>4844</v>
      </c>
      <c r="D1368" s="245" t="s">
        <v>4757</v>
      </c>
      <c r="E1368" s="251" t="s">
        <v>4845</v>
      </c>
      <c r="F1368" s="254">
        <v>14920000</v>
      </c>
      <c r="G1368" s="255" t="s">
        <v>4846</v>
      </c>
      <c r="H1368" s="256" t="s">
        <v>4843</v>
      </c>
      <c r="I1368" s="257" t="s">
        <v>4794</v>
      </c>
      <c r="J1368" s="258">
        <v>1</v>
      </c>
      <c r="K1368" s="259">
        <v>14920000</v>
      </c>
      <c r="L1368" s="259">
        <v>0</v>
      </c>
      <c r="M1368" s="260">
        <v>0</v>
      </c>
      <c r="N1368" s="259">
        <v>0</v>
      </c>
      <c r="O1368" s="261" t="s">
        <v>4795</v>
      </c>
    </row>
    <row r="1369" spans="1:15" ht="13.2" customHeight="1" x14ac:dyDescent="0.3">
      <c r="A1369" s="64" t="s">
        <v>5175</v>
      </c>
      <c r="B1369" s="252" t="s">
        <v>4847</v>
      </c>
      <c r="C1369" s="253" t="s">
        <v>4848</v>
      </c>
      <c r="D1369" s="245" t="s">
        <v>4757</v>
      </c>
      <c r="E1369" s="251" t="s">
        <v>4849</v>
      </c>
      <c r="F1369" s="254">
        <v>12228000</v>
      </c>
      <c r="G1369" s="255" t="s">
        <v>4850</v>
      </c>
      <c r="H1369" s="256" t="s">
        <v>4829</v>
      </c>
      <c r="I1369" s="257" t="s">
        <v>4809</v>
      </c>
      <c r="J1369" s="258">
        <v>1</v>
      </c>
      <c r="K1369" s="259">
        <v>12228000</v>
      </c>
      <c r="L1369" s="259">
        <v>0</v>
      </c>
      <c r="M1369" s="259">
        <v>1</v>
      </c>
      <c r="N1369" s="259">
        <v>6114000</v>
      </c>
      <c r="O1369" s="261" t="s">
        <v>4851</v>
      </c>
    </row>
    <row r="1370" spans="1:15" ht="13.2" customHeight="1" x14ac:dyDescent="0.3">
      <c r="A1370" s="64" t="s">
        <v>5175</v>
      </c>
      <c r="B1370" s="252" t="s">
        <v>4852</v>
      </c>
      <c r="C1370" s="253" t="s">
        <v>4853</v>
      </c>
      <c r="D1370" s="245" t="s">
        <v>4757</v>
      </c>
      <c r="E1370" s="251" t="s">
        <v>4854</v>
      </c>
      <c r="F1370" s="254">
        <v>18376200</v>
      </c>
      <c r="G1370" s="255" t="s">
        <v>4855</v>
      </c>
      <c r="H1370" s="256" t="s">
        <v>4856</v>
      </c>
      <c r="I1370" s="257" t="s">
        <v>4794</v>
      </c>
      <c r="J1370" s="258">
        <v>1</v>
      </c>
      <c r="K1370" s="259">
        <v>18376200</v>
      </c>
      <c r="L1370" s="259">
        <v>0</v>
      </c>
      <c r="M1370" s="260">
        <v>0</v>
      </c>
      <c r="N1370" s="259">
        <v>0</v>
      </c>
      <c r="O1370" s="261" t="s">
        <v>4857</v>
      </c>
    </row>
    <row r="1371" spans="1:15" ht="13.2" customHeight="1" x14ac:dyDescent="0.3">
      <c r="A1371" s="64" t="s">
        <v>5175</v>
      </c>
      <c r="B1371" s="252" t="s">
        <v>4858</v>
      </c>
      <c r="C1371" s="253" t="s">
        <v>4859</v>
      </c>
      <c r="D1371" s="245" t="s">
        <v>4757</v>
      </c>
      <c r="E1371" s="251" t="s">
        <v>4860</v>
      </c>
      <c r="F1371" s="254">
        <v>34287000</v>
      </c>
      <c r="G1371" s="255" t="s">
        <v>4861</v>
      </c>
      <c r="H1371" s="256" t="s">
        <v>4862</v>
      </c>
      <c r="I1371" s="257" t="s">
        <v>4794</v>
      </c>
      <c r="J1371" s="258">
        <v>1</v>
      </c>
      <c r="K1371" s="259">
        <v>34287000</v>
      </c>
      <c r="L1371" s="259">
        <v>0</v>
      </c>
      <c r="M1371" s="260">
        <v>0</v>
      </c>
      <c r="N1371" s="259">
        <v>0</v>
      </c>
      <c r="O1371" s="261" t="s">
        <v>4761</v>
      </c>
    </row>
    <row r="1372" spans="1:15" ht="13.2" customHeight="1" x14ac:dyDescent="0.3">
      <c r="A1372" s="64" t="s">
        <v>5175</v>
      </c>
      <c r="B1372" s="252" t="s">
        <v>4863</v>
      </c>
      <c r="C1372" s="253" t="s">
        <v>4864</v>
      </c>
      <c r="D1372" s="245" t="s">
        <v>4757</v>
      </c>
      <c r="E1372" s="251" t="s">
        <v>4865</v>
      </c>
      <c r="F1372" s="254">
        <v>27000000</v>
      </c>
      <c r="G1372" s="255" t="s">
        <v>4866</v>
      </c>
      <c r="H1372" s="256" t="s">
        <v>4862</v>
      </c>
      <c r="I1372" s="257" t="s">
        <v>4794</v>
      </c>
      <c r="J1372" s="258">
        <v>1</v>
      </c>
      <c r="K1372" s="259">
        <v>27000000</v>
      </c>
      <c r="L1372" s="259">
        <v>0</v>
      </c>
      <c r="M1372" s="260">
        <v>0</v>
      </c>
      <c r="N1372" s="259">
        <v>0</v>
      </c>
      <c r="O1372" s="261" t="s">
        <v>4761</v>
      </c>
    </row>
    <row r="1373" spans="1:15" ht="13.2" customHeight="1" x14ac:dyDescent="0.3">
      <c r="A1373" s="64" t="s">
        <v>5175</v>
      </c>
      <c r="B1373" s="252" t="s">
        <v>4867</v>
      </c>
      <c r="C1373" s="253" t="s">
        <v>4868</v>
      </c>
      <c r="D1373" s="245" t="s">
        <v>4757</v>
      </c>
      <c r="E1373" s="251" t="s">
        <v>4869</v>
      </c>
      <c r="F1373" s="254">
        <v>18600000</v>
      </c>
      <c r="G1373" s="255" t="s">
        <v>4870</v>
      </c>
      <c r="H1373" s="256" t="s">
        <v>4871</v>
      </c>
      <c r="I1373" s="257" t="s">
        <v>4740</v>
      </c>
      <c r="J1373" s="258">
        <v>0.66666666666666663</v>
      </c>
      <c r="K1373" s="259">
        <v>12400000</v>
      </c>
      <c r="L1373" s="259">
        <v>6200000</v>
      </c>
      <c r="M1373" s="260">
        <v>0</v>
      </c>
      <c r="N1373" s="259">
        <v>0</v>
      </c>
      <c r="O1373" s="261" t="s">
        <v>4761</v>
      </c>
    </row>
    <row r="1374" spans="1:15" ht="13.2" customHeight="1" x14ac:dyDescent="0.3">
      <c r="A1374" s="64" t="s">
        <v>5175</v>
      </c>
      <c r="B1374" s="252" t="s">
        <v>4872</v>
      </c>
      <c r="C1374" s="253" t="s">
        <v>4873</v>
      </c>
      <c r="D1374" s="245" t="s">
        <v>4757</v>
      </c>
      <c r="E1374" s="251" t="s">
        <v>4874</v>
      </c>
      <c r="F1374" s="254">
        <v>18600000</v>
      </c>
      <c r="G1374" s="255" t="s">
        <v>4875</v>
      </c>
      <c r="H1374" s="256" t="s">
        <v>4871</v>
      </c>
      <c r="I1374" s="257" t="s">
        <v>4740</v>
      </c>
      <c r="J1374" s="258">
        <v>0.66666666666666663</v>
      </c>
      <c r="K1374" s="259">
        <v>12400000</v>
      </c>
      <c r="L1374" s="259">
        <v>6200000</v>
      </c>
      <c r="M1374" s="260">
        <v>0</v>
      </c>
      <c r="N1374" s="259">
        <v>0</v>
      </c>
      <c r="O1374" s="261" t="s">
        <v>4761</v>
      </c>
    </row>
    <row r="1375" spans="1:15" ht="13.2" customHeight="1" x14ac:dyDescent="0.3">
      <c r="A1375" s="64" t="s">
        <v>5175</v>
      </c>
      <c r="B1375" s="252" t="s">
        <v>4876</v>
      </c>
      <c r="C1375" s="253" t="s">
        <v>4877</v>
      </c>
      <c r="D1375" s="245" t="s">
        <v>4757</v>
      </c>
      <c r="E1375" s="251" t="s">
        <v>4878</v>
      </c>
      <c r="F1375" s="254">
        <v>34200000</v>
      </c>
      <c r="G1375" s="255" t="s">
        <v>4879</v>
      </c>
      <c r="H1375" s="256" t="s">
        <v>4880</v>
      </c>
      <c r="I1375" s="257" t="s">
        <v>4794</v>
      </c>
      <c r="J1375" s="258">
        <v>1</v>
      </c>
      <c r="K1375" s="259">
        <v>34200000</v>
      </c>
      <c r="L1375" s="259">
        <v>0</v>
      </c>
      <c r="M1375" s="260">
        <v>0</v>
      </c>
      <c r="N1375" s="259">
        <v>0</v>
      </c>
      <c r="O1375" s="261" t="s">
        <v>4881</v>
      </c>
    </row>
    <row r="1376" spans="1:15" ht="13.2" customHeight="1" x14ac:dyDescent="0.3">
      <c r="A1376" s="64" t="s">
        <v>5175</v>
      </c>
      <c r="B1376" s="252" t="s">
        <v>4882</v>
      </c>
      <c r="C1376" s="253" t="s">
        <v>4883</v>
      </c>
      <c r="D1376" s="245" t="s">
        <v>4757</v>
      </c>
      <c r="E1376" s="251" t="s">
        <v>4884</v>
      </c>
      <c r="F1376" s="254">
        <v>8932000</v>
      </c>
      <c r="G1376" s="255" t="s">
        <v>4885</v>
      </c>
      <c r="H1376" s="256" t="s">
        <v>4886</v>
      </c>
      <c r="I1376" s="257" t="s">
        <v>4822</v>
      </c>
      <c r="J1376" s="258">
        <v>1</v>
      </c>
      <c r="K1376" s="259">
        <v>8932000</v>
      </c>
      <c r="L1376" s="259">
        <v>0</v>
      </c>
      <c r="M1376" s="260">
        <v>0</v>
      </c>
      <c r="N1376" s="259">
        <v>0</v>
      </c>
      <c r="O1376" s="261" t="s">
        <v>4887</v>
      </c>
    </row>
    <row r="1377" spans="1:15" ht="13.2" customHeight="1" x14ac:dyDescent="0.3">
      <c r="A1377" s="64" t="s">
        <v>5175</v>
      </c>
      <c r="B1377" s="252" t="s">
        <v>4888</v>
      </c>
      <c r="C1377" s="253" t="s">
        <v>4889</v>
      </c>
      <c r="D1377" s="245" t="s">
        <v>4757</v>
      </c>
      <c r="E1377" s="251" t="s">
        <v>4890</v>
      </c>
      <c r="F1377" s="254">
        <v>16200000</v>
      </c>
      <c r="G1377" s="255" t="s">
        <v>4891</v>
      </c>
      <c r="H1377" s="256" t="s">
        <v>4892</v>
      </c>
      <c r="I1377" s="257" t="s">
        <v>4794</v>
      </c>
      <c r="J1377" s="258">
        <v>1</v>
      </c>
      <c r="K1377" s="259">
        <v>16200000</v>
      </c>
      <c r="L1377" s="259">
        <v>0</v>
      </c>
      <c r="M1377" s="260">
        <v>0</v>
      </c>
      <c r="N1377" s="259">
        <v>0</v>
      </c>
      <c r="O1377" s="261" t="s">
        <v>4893</v>
      </c>
    </row>
    <row r="1378" spans="1:15" ht="13.2" customHeight="1" x14ac:dyDescent="0.3">
      <c r="A1378" s="64" t="s">
        <v>5175</v>
      </c>
      <c r="B1378" s="252" t="s">
        <v>4894</v>
      </c>
      <c r="C1378" s="253" t="s">
        <v>4895</v>
      </c>
      <c r="D1378" s="245" t="s">
        <v>4757</v>
      </c>
      <c r="E1378" s="251" t="s">
        <v>4896</v>
      </c>
      <c r="F1378" s="254">
        <v>11700000</v>
      </c>
      <c r="G1378" s="255" t="s">
        <v>4897</v>
      </c>
      <c r="H1378" s="256" t="s">
        <v>4892</v>
      </c>
      <c r="I1378" s="257" t="s">
        <v>4794</v>
      </c>
      <c r="J1378" s="258">
        <v>1</v>
      </c>
      <c r="K1378" s="259">
        <v>11700000</v>
      </c>
      <c r="L1378" s="259">
        <v>0</v>
      </c>
      <c r="M1378" s="260">
        <v>0</v>
      </c>
      <c r="N1378" s="259">
        <v>0</v>
      </c>
      <c r="O1378" s="261" t="s">
        <v>4893</v>
      </c>
    </row>
    <row r="1379" spans="1:15" ht="13.2" customHeight="1" x14ac:dyDescent="0.3">
      <c r="A1379" s="64" t="s">
        <v>5175</v>
      </c>
      <c r="B1379" s="252" t="s">
        <v>4898</v>
      </c>
      <c r="C1379" s="253" t="s">
        <v>4899</v>
      </c>
      <c r="D1379" s="245" t="s">
        <v>4757</v>
      </c>
      <c r="E1379" s="251" t="s">
        <v>4900</v>
      </c>
      <c r="F1379" s="254">
        <v>535500000</v>
      </c>
      <c r="G1379" s="255" t="s">
        <v>4901</v>
      </c>
      <c r="H1379" s="256" t="s">
        <v>4886</v>
      </c>
      <c r="I1379" s="257" t="s">
        <v>4902</v>
      </c>
      <c r="J1379" s="258">
        <v>0.2</v>
      </c>
      <c r="K1379" s="259">
        <v>107100000</v>
      </c>
      <c r="L1379" s="259">
        <v>428400000</v>
      </c>
      <c r="M1379" s="260">
        <v>0</v>
      </c>
      <c r="N1379" s="259">
        <v>0</v>
      </c>
      <c r="O1379" s="261" t="s">
        <v>4761</v>
      </c>
    </row>
    <row r="1380" spans="1:15" ht="13.2" customHeight="1" x14ac:dyDescent="0.3">
      <c r="A1380" s="64" t="s">
        <v>5175</v>
      </c>
      <c r="B1380" s="252" t="s">
        <v>4903</v>
      </c>
      <c r="C1380" s="253" t="s">
        <v>4904</v>
      </c>
      <c r="D1380" s="245" t="s">
        <v>4757</v>
      </c>
      <c r="E1380" s="251" t="s">
        <v>4905</v>
      </c>
      <c r="F1380" s="254">
        <v>10515000</v>
      </c>
      <c r="G1380" s="255" t="s">
        <v>4906</v>
      </c>
      <c r="H1380" s="256" t="s">
        <v>4907</v>
      </c>
      <c r="I1380" s="257" t="s">
        <v>4747</v>
      </c>
      <c r="J1380" s="258">
        <v>1</v>
      </c>
      <c r="K1380" s="259">
        <v>10515000</v>
      </c>
      <c r="L1380" s="259">
        <v>0</v>
      </c>
      <c r="M1380" s="260">
        <v>0</v>
      </c>
      <c r="N1380" s="259">
        <v>0</v>
      </c>
      <c r="O1380" s="261" t="s">
        <v>4908</v>
      </c>
    </row>
    <row r="1381" spans="1:15" ht="13.2" customHeight="1" x14ac:dyDescent="0.3">
      <c r="A1381" s="64" t="s">
        <v>5175</v>
      </c>
      <c r="B1381" s="252" t="s">
        <v>4909</v>
      </c>
      <c r="C1381" s="253" t="s">
        <v>4910</v>
      </c>
      <c r="D1381" s="245" t="s">
        <v>4757</v>
      </c>
      <c r="E1381" s="251" t="s">
        <v>4911</v>
      </c>
      <c r="F1381" s="254">
        <v>12180000</v>
      </c>
      <c r="G1381" s="255" t="s">
        <v>4912</v>
      </c>
      <c r="H1381" s="256" t="s">
        <v>4907</v>
      </c>
      <c r="I1381" s="257" t="s">
        <v>4747</v>
      </c>
      <c r="J1381" s="258">
        <v>1</v>
      </c>
      <c r="K1381" s="259">
        <v>12180000</v>
      </c>
      <c r="L1381" s="259">
        <v>0</v>
      </c>
      <c r="M1381" s="260">
        <v>0</v>
      </c>
      <c r="N1381" s="259">
        <v>0</v>
      </c>
      <c r="O1381" s="261" t="s">
        <v>4908</v>
      </c>
    </row>
    <row r="1382" spans="1:15" ht="13.2" customHeight="1" x14ac:dyDescent="0.3">
      <c r="A1382" s="64" t="s">
        <v>5175</v>
      </c>
      <c r="B1382" s="252" t="s">
        <v>4913</v>
      </c>
      <c r="C1382" s="253" t="s">
        <v>4914</v>
      </c>
      <c r="D1382" s="245" t="s">
        <v>4757</v>
      </c>
      <c r="E1382" s="251" t="s">
        <v>4915</v>
      </c>
      <c r="F1382" s="254">
        <v>12180000</v>
      </c>
      <c r="G1382" s="255" t="s">
        <v>4916</v>
      </c>
      <c r="H1382" s="256" t="s">
        <v>4907</v>
      </c>
      <c r="I1382" s="257" t="s">
        <v>4747</v>
      </c>
      <c r="J1382" s="258">
        <v>1</v>
      </c>
      <c r="K1382" s="259">
        <v>12180000</v>
      </c>
      <c r="L1382" s="259">
        <v>0</v>
      </c>
      <c r="M1382" s="260">
        <v>0</v>
      </c>
      <c r="N1382" s="259">
        <v>0</v>
      </c>
      <c r="O1382" s="261" t="s">
        <v>4908</v>
      </c>
    </row>
    <row r="1383" spans="1:15" ht="13.2" customHeight="1" x14ac:dyDescent="0.3">
      <c r="A1383" s="64" t="s">
        <v>5175</v>
      </c>
      <c r="B1383" s="252" t="s">
        <v>4917</v>
      </c>
      <c r="C1383" s="253" t="s">
        <v>4918</v>
      </c>
      <c r="D1383" s="245" t="s">
        <v>4757</v>
      </c>
      <c r="E1383" s="251" t="s">
        <v>4919</v>
      </c>
      <c r="F1383" s="254">
        <v>9580000</v>
      </c>
      <c r="G1383" s="255" t="s">
        <v>4920</v>
      </c>
      <c r="H1383" s="256" t="s">
        <v>4921</v>
      </c>
      <c r="I1383" s="257" t="s">
        <v>4822</v>
      </c>
      <c r="J1383" s="258">
        <v>1</v>
      </c>
      <c r="K1383" s="259">
        <v>9580000</v>
      </c>
      <c r="L1383" s="259">
        <v>0</v>
      </c>
      <c r="M1383" s="260">
        <v>0</v>
      </c>
      <c r="N1383" s="259">
        <v>0</v>
      </c>
      <c r="O1383" s="261" t="s">
        <v>4922</v>
      </c>
    </row>
    <row r="1384" spans="1:15" ht="13.2" customHeight="1" x14ac:dyDescent="0.3">
      <c r="A1384" s="64" t="s">
        <v>5175</v>
      </c>
      <c r="B1384" s="252" t="s">
        <v>4923</v>
      </c>
      <c r="C1384" s="253" t="s">
        <v>4924</v>
      </c>
      <c r="D1384" s="245" t="s">
        <v>4757</v>
      </c>
      <c r="E1384" s="251" t="s">
        <v>4925</v>
      </c>
      <c r="F1384" s="254">
        <v>15005760</v>
      </c>
      <c r="G1384" s="255" t="s">
        <v>4926</v>
      </c>
      <c r="H1384" s="256" t="s">
        <v>4921</v>
      </c>
      <c r="I1384" s="257" t="s">
        <v>4794</v>
      </c>
      <c r="J1384" s="258">
        <v>1</v>
      </c>
      <c r="K1384" s="259">
        <v>15005760</v>
      </c>
      <c r="L1384" s="259">
        <v>0</v>
      </c>
      <c r="M1384" s="260">
        <v>0</v>
      </c>
      <c r="N1384" s="259">
        <v>0</v>
      </c>
      <c r="O1384" s="261" t="s">
        <v>4922</v>
      </c>
    </row>
    <row r="1385" spans="1:15" ht="13.2" customHeight="1" x14ac:dyDescent="0.3">
      <c r="A1385" s="64" t="s">
        <v>5175</v>
      </c>
      <c r="B1385" s="252" t="s">
        <v>4927</v>
      </c>
      <c r="C1385" s="253" t="s">
        <v>4928</v>
      </c>
      <c r="D1385" s="245" t="s">
        <v>4757</v>
      </c>
      <c r="E1385" s="251" t="s">
        <v>4929</v>
      </c>
      <c r="F1385" s="254">
        <v>8514690</v>
      </c>
      <c r="G1385" s="255" t="s">
        <v>4930</v>
      </c>
      <c r="H1385" s="256" t="s">
        <v>4921</v>
      </c>
      <c r="I1385" s="257" t="s">
        <v>4794</v>
      </c>
      <c r="J1385" s="258">
        <v>1</v>
      </c>
      <c r="K1385" s="259">
        <v>8514690</v>
      </c>
      <c r="L1385" s="259">
        <v>0</v>
      </c>
      <c r="M1385" s="260">
        <v>0</v>
      </c>
      <c r="N1385" s="259">
        <v>0</v>
      </c>
      <c r="O1385" s="261" t="s">
        <v>4931</v>
      </c>
    </row>
    <row r="1386" spans="1:15" ht="13.2" customHeight="1" x14ac:dyDescent="0.3">
      <c r="A1386" s="64" t="s">
        <v>5175</v>
      </c>
      <c r="B1386" s="252" t="s">
        <v>4932</v>
      </c>
      <c r="C1386" s="253" t="s">
        <v>4933</v>
      </c>
      <c r="D1386" s="245" t="s">
        <v>4757</v>
      </c>
      <c r="E1386" s="251" t="s">
        <v>4934</v>
      </c>
      <c r="F1386" s="254">
        <v>16281000</v>
      </c>
      <c r="G1386" s="255" t="s">
        <v>4935</v>
      </c>
      <c r="H1386" s="256" t="s">
        <v>4892</v>
      </c>
      <c r="I1386" s="257" t="s">
        <v>4794</v>
      </c>
      <c r="J1386" s="258">
        <v>1</v>
      </c>
      <c r="K1386" s="259">
        <v>16281000</v>
      </c>
      <c r="L1386" s="259">
        <v>0</v>
      </c>
      <c r="M1386" s="260">
        <v>0</v>
      </c>
      <c r="N1386" s="259">
        <v>0</v>
      </c>
      <c r="O1386" s="261" t="s">
        <v>4931</v>
      </c>
    </row>
    <row r="1387" spans="1:15" ht="13.2" customHeight="1" x14ac:dyDescent="0.3">
      <c r="A1387" s="64" t="s">
        <v>5175</v>
      </c>
      <c r="B1387" s="252" t="s">
        <v>4932</v>
      </c>
      <c r="C1387" s="253" t="s">
        <v>4936</v>
      </c>
      <c r="D1387" s="245" t="s">
        <v>4757</v>
      </c>
      <c r="E1387" s="251" t="s">
        <v>4937</v>
      </c>
      <c r="F1387" s="254">
        <v>16281000</v>
      </c>
      <c r="G1387" s="255" t="s">
        <v>4938</v>
      </c>
      <c r="H1387" s="256" t="s">
        <v>4921</v>
      </c>
      <c r="I1387" s="257" t="s">
        <v>4794</v>
      </c>
      <c r="J1387" s="258">
        <v>1</v>
      </c>
      <c r="K1387" s="259">
        <v>16281000</v>
      </c>
      <c r="L1387" s="259">
        <v>0</v>
      </c>
      <c r="M1387" s="260">
        <v>0</v>
      </c>
      <c r="N1387" s="259">
        <v>0</v>
      </c>
      <c r="O1387" s="261" t="s">
        <v>4931</v>
      </c>
    </row>
    <row r="1388" spans="1:15" ht="13.2" customHeight="1" x14ac:dyDescent="0.3">
      <c r="A1388" s="64" t="s">
        <v>5175</v>
      </c>
      <c r="B1388" s="252" t="s">
        <v>4932</v>
      </c>
      <c r="C1388" s="253" t="s">
        <v>4939</v>
      </c>
      <c r="D1388" s="245" t="s">
        <v>4757</v>
      </c>
      <c r="E1388" s="251" t="s">
        <v>4940</v>
      </c>
      <c r="F1388" s="254">
        <v>15005760</v>
      </c>
      <c r="G1388" s="255" t="s">
        <v>4941</v>
      </c>
      <c r="H1388" s="256" t="s">
        <v>4921</v>
      </c>
      <c r="I1388" s="257" t="s">
        <v>4794</v>
      </c>
      <c r="J1388" s="258">
        <v>1</v>
      </c>
      <c r="K1388" s="259">
        <v>15005760</v>
      </c>
      <c r="L1388" s="259">
        <v>0</v>
      </c>
      <c r="M1388" s="260">
        <v>0</v>
      </c>
      <c r="N1388" s="259">
        <v>0</v>
      </c>
      <c r="O1388" s="261" t="s">
        <v>4931</v>
      </c>
    </row>
    <row r="1389" spans="1:15" ht="13.2" customHeight="1" x14ac:dyDescent="0.3">
      <c r="A1389" s="64" t="s">
        <v>5175</v>
      </c>
      <c r="B1389" s="252" t="s">
        <v>4932</v>
      </c>
      <c r="C1389" s="253" t="s">
        <v>4942</v>
      </c>
      <c r="D1389" s="245" t="s">
        <v>4757</v>
      </c>
      <c r="E1389" s="251" t="s">
        <v>4943</v>
      </c>
      <c r="F1389" s="254">
        <v>15005760</v>
      </c>
      <c r="G1389" s="255" t="s">
        <v>4944</v>
      </c>
      <c r="H1389" s="256" t="s">
        <v>4907</v>
      </c>
      <c r="I1389" s="257" t="s">
        <v>4794</v>
      </c>
      <c r="J1389" s="258">
        <v>1</v>
      </c>
      <c r="K1389" s="259">
        <v>15005760</v>
      </c>
      <c r="L1389" s="259">
        <v>0</v>
      </c>
      <c r="M1389" s="260">
        <v>0</v>
      </c>
      <c r="N1389" s="259">
        <v>0</v>
      </c>
      <c r="O1389" s="261" t="s">
        <v>4931</v>
      </c>
    </row>
    <row r="1390" spans="1:15" ht="13.2" customHeight="1" x14ac:dyDescent="0.3">
      <c r="A1390" s="64" t="s">
        <v>5175</v>
      </c>
      <c r="B1390" s="252" t="s">
        <v>4932</v>
      </c>
      <c r="C1390" s="253" t="s">
        <v>4945</v>
      </c>
      <c r="D1390" s="245" t="s">
        <v>4757</v>
      </c>
      <c r="E1390" s="251" t="s">
        <v>4946</v>
      </c>
      <c r="F1390" s="254">
        <v>16281000</v>
      </c>
      <c r="G1390" s="255" t="s">
        <v>4947</v>
      </c>
      <c r="H1390" s="256" t="s">
        <v>4921</v>
      </c>
      <c r="I1390" s="257" t="s">
        <v>4794</v>
      </c>
      <c r="J1390" s="258">
        <v>1</v>
      </c>
      <c r="K1390" s="259">
        <v>16281000</v>
      </c>
      <c r="L1390" s="259">
        <v>0</v>
      </c>
      <c r="M1390" s="260">
        <v>0</v>
      </c>
      <c r="N1390" s="259">
        <v>0</v>
      </c>
      <c r="O1390" s="261" t="s">
        <v>4931</v>
      </c>
    </row>
    <row r="1391" spans="1:15" ht="13.2" customHeight="1" x14ac:dyDescent="0.3">
      <c r="A1391" s="64" t="s">
        <v>5175</v>
      </c>
      <c r="B1391" s="252" t="s">
        <v>4948</v>
      </c>
      <c r="C1391" s="253" t="s">
        <v>4949</v>
      </c>
      <c r="D1391" s="245" t="s">
        <v>4757</v>
      </c>
      <c r="E1391" s="251" t="s">
        <v>4950</v>
      </c>
      <c r="F1391" s="254">
        <v>18600000</v>
      </c>
      <c r="G1391" s="255" t="s">
        <v>4951</v>
      </c>
      <c r="H1391" s="256" t="s">
        <v>4892</v>
      </c>
      <c r="I1391" s="257" t="s">
        <v>4794</v>
      </c>
      <c r="J1391" s="258">
        <v>1</v>
      </c>
      <c r="K1391" s="259">
        <v>18600000</v>
      </c>
      <c r="L1391" s="259">
        <v>0</v>
      </c>
      <c r="M1391" s="260">
        <v>0</v>
      </c>
      <c r="N1391" s="259">
        <v>0</v>
      </c>
      <c r="O1391" s="261" t="s">
        <v>4952</v>
      </c>
    </row>
    <row r="1392" spans="1:15" ht="13.2" customHeight="1" x14ac:dyDescent="0.3">
      <c r="A1392" s="64" t="s">
        <v>5175</v>
      </c>
      <c r="B1392" s="252" t="s">
        <v>4953</v>
      </c>
      <c r="C1392" s="253" t="s">
        <v>4954</v>
      </c>
      <c r="D1392" s="245" t="s">
        <v>4757</v>
      </c>
      <c r="E1392" s="251" t="s">
        <v>4955</v>
      </c>
      <c r="F1392" s="254">
        <v>12180000</v>
      </c>
      <c r="G1392" s="255" t="s">
        <v>4956</v>
      </c>
      <c r="H1392" s="256" t="s">
        <v>4892</v>
      </c>
      <c r="I1392" s="257" t="s">
        <v>4794</v>
      </c>
      <c r="J1392" s="258">
        <v>1</v>
      </c>
      <c r="K1392" s="259">
        <v>12180000</v>
      </c>
      <c r="L1392" s="259">
        <v>0</v>
      </c>
      <c r="M1392" s="260">
        <v>0</v>
      </c>
      <c r="N1392" s="259">
        <v>0</v>
      </c>
      <c r="O1392" s="261" t="s">
        <v>4908</v>
      </c>
    </row>
    <row r="1393" spans="1:15" ht="13.2" customHeight="1" x14ac:dyDescent="0.3">
      <c r="A1393" s="64" t="s">
        <v>5175</v>
      </c>
      <c r="B1393" s="252" t="s">
        <v>4957</v>
      </c>
      <c r="C1393" s="253" t="s">
        <v>4958</v>
      </c>
      <c r="D1393" s="245" t="s">
        <v>4757</v>
      </c>
      <c r="E1393" s="251" t="s">
        <v>4959</v>
      </c>
      <c r="F1393" s="254">
        <v>16588600</v>
      </c>
      <c r="G1393" s="255" t="s">
        <v>4960</v>
      </c>
      <c r="H1393" s="256" t="s">
        <v>4892</v>
      </c>
      <c r="I1393" s="257" t="s">
        <v>4760</v>
      </c>
      <c r="J1393" s="258">
        <v>1</v>
      </c>
      <c r="K1393" s="259">
        <v>16588600</v>
      </c>
      <c r="L1393" s="259">
        <v>0</v>
      </c>
      <c r="M1393" s="260">
        <v>0</v>
      </c>
      <c r="N1393" s="259">
        <v>0</v>
      </c>
      <c r="O1393" s="261" t="s">
        <v>4857</v>
      </c>
    </row>
    <row r="1394" spans="1:15" ht="13.2" customHeight="1" x14ac:dyDescent="0.3">
      <c r="A1394" s="64" t="s">
        <v>5175</v>
      </c>
      <c r="B1394" s="252" t="s">
        <v>4961</v>
      </c>
      <c r="C1394" s="253" t="s">
        <v>4962</v>
      </c>
      <c r="D1394" s="245" t="s">
        <v>4757</v>
      </c>
      <c r="E1394" s="251" t="s">
        <v>4963</v>
      </c>
      <c r="F1394" s="254">
        <v>43225000</v>
      </c>
      <c r="G1394" s="255" t="s">
        <v>4964</v>
      </c>
      <c r="H1394" s="256" t="s">
        <v>4907</v>
      </c>
      <c r="I1394" s="257" t="s">
        <v>4760</v>
      </c>
      <c r="J1394" s="258">
        <v>0.42105263157894735</v>
      </c>
      <c r="K1394" s="259">
        <v>18200000</v>
      </c>
      <c r="L1394" s="259">
        <v>25025000</v>
      </c>
      <c r="M1394" s="260">
        <v>0</v>
      </c>
      <c r="N1394" s="259">
        <v>0</v>
      </c>
      <c r="O1394" s="261" t="s">
        <v>4908</v>
      </c>
    </row>
    <row r="1395" spans="1:15" ht="13.2" customHeight="1" x14ac:dyDescent="0.3">
      <c r="A1395" s="64" t="s">
        <v>5175</v>
      </c>
      <c r="B1395" s="252" t="s">
        <v>4965</v>
      </c>
      <c r="C1395" s="253" t="s">
        <v>4966</v>
      </c>
      <c r="D1395" s="245" t="s">
        <v>4757</v>
      </c>
      <c r="E1395" s="251" t="s">
        <v>4967</v>
      </c>
      <c r="F1395" s="254">
        <v>33297500</v>
      </c>
      <c r="G1395" s="255" t="s">
        <v>4968</v>
      </c>
      <c r="H1395" s="256" t="s">
        <v>4907</v>
      </c>
      <c r="I1395" s="257" t="s">
        <v>4760</v>
      </c>
      <c r="J1395" s="258">
        <v>0.42105263157894735</v>
      </c>
      <c r="K1395" s="259">
        <v>14020000</v>
      </c>
      <c r="L1395" s="259">
        <v>19277500</v>
      </c>
      <c r="M1395" s="260">
        <v>0</v>
      </c>
      <c r="N1395" s="259">
        <v>0</v>
      </c>
      <c r="O1395" s="261" t="s">
        <v>4908</v>
      </c>
    </row>
    <row r="1396" spans="1:15" ht="13.2" customHeight="1" x14ac:dyDescent="0.3">
      <c r="A1396" s="64" t="s">
        <v>5175</v>
      </c>
      <c r="B1396" s="252" t="s">
        <v>4969</v>
      </c>
      <c r="C1396" s="253" t="s">
        <v>4970</v>
      </c>
      <c r="D1396" s="245" t="s">
        <v>4757</v>
      </c>
      <c r="E1396" s="251" t="s">
        <v>4971</v>
      </c>
      <c r="F1396" s="254">
        <v>33297500</v>
      </c>
      <c r="G1396" s="255" t="s">
        <v>4972</v>
      </c>
      <c r="H1396" s="256" t="s">
        <v>4907</v>
      </c>
      <c r="I1396" s="257" t="s">
        <v>4760</v>
      </c>
      <c r="J1396" s="258">
        <v>0.42105263157894735</v>
      </c>
      <c r="K1396" s="259">
        <v>14020000</v>
      </c>
      <c r="L1396" s="259">
        <v>19277500</v>
      </c>
      <c r="M1396" s="260">
        <v>0</v>
      </c>
      <c r="N1396" s="259">
        <v>0</v>
      </c>
      <c r="O1396" s="261" t="s">
        <v>4908</v>
      </c>
    </row>
    <row r="1397" spans="1:15" ht="13.2" customHeight="1" x14ac:dyDescent="0.3">
      <c r="A1397" s="64" t="s">
        <v>5175</v>
      </c>
      <c r="B1397" s="252" t="s">
        <v>4973</v>
      </c>
      <c r="C1397" s="253" t="s">
        <v>4974</v>
      </c>
      <c r="D1397" s="245" t="s">
        <v>4757</v>
      </c>
      <c r="E1397" s="251" t="s">
        <v>4975</v>
      </c>
      <c r="F1397" s="254">
        <v>33297500</v>
      </c>
      <c r="G1397" s="255" t="s">
        <v>4976</v>
      </c>
      <c r="H1397" s="256" t="s">
        <v>4907</v>
      </c>
      <c r="I1397" s="257" t="s">
        <v>4760</v>
      </c>
      <c r="J1397" s="258">
        <v>0.42105263157894735</v>
      </c>
      <c r="K1397" s="259">
        <v>14020000</v>
      </c>
      <c r="L1397" s="259">
        <v>19277500</v>
      </c>
      <c r="M1397" s="260">
        <v>0</v>
      </c>
      <c r="N1397" s="259">
        <v>0</v>
      </c>
      <c r="O1397" s="261" t="s">
        <v>4908</v>
      </c>
    </row>
    <row r="1398" spans="1:15" ht="13.2" customHeight="1" x14ac:dyDescent="0.3">
      <c r="A1398" s="64" t="s">
        <v>5175</v>
      </c>
      <c r="B1398" s="252" t="s">
        <v>4977</v>
      </c>
      <c r="C1398" s="253" t="s">
        <v>4978</v>
      </c>
      <c r="D1398" s="245" t="s">
        <v>4757</v>
      </c>
      <c r="E1398" s="251" t="s">
        <v>4979</v>
      </c>
      <c r="F1398" s="254">
        <v>38570000</v>
      </c>
      <c r="G1398" s="255" t="s">
        <v>4980</v>
      </c>
      <c r="H1398" s="256" t="s">
        <v>4907</v>
      </c>
      <c r="I1398" s="257" t="s">
        <v>4760</v>
      </c>
      <c r="J1398" s="258">
        <v>0.42105263157894735</v>
      </c>
      <c r="K1398" s="259">
        <v>16240000</v>
      </c>
      <c r="L1398" s="259">
        <v>22330000</v>
      </c>
      <c r="M1398" s="260">
        <v>0</v>
      </c>
      <c r="N1398" s="259">
        <v>0</v>
      </c>
      <c r="O1398" s="261" t="s">
        <v>4908</v>
      </c>
    </row>
    <row r="1399" spans="1:15" ht="13.2" customHeight="1" x14ac:dyDescent="0.3">
      <c r="A1399" s="64" t="s">
        <v>5175</v>
      </c>
      <c r="B1399" s="252" t="s">
        <v>4981</v>
      </c>
      <c r="C1399" s="253" t="s">
        <v>4982</v>
      </c>
      <c r="D1399" s="245" t="s">
        <v>4757</v>
      </c>
      <c r="E1399" s="251" t="s">
        <v>4983</v>
      </c>
      <c r="F1399" s="254">
        <v>67254000</v>
      </c>
      <c r="G1399" s="255" t="s">
        <v>4984</v>
      </c>
      <c r="H1399" s="256" t="s">
        <v>4907</v>
      </c>
      <c r="I1399" s="257" t="s">
        <v>4760</v>
      </c>
      <c r="J1399" s="258">
        <v>0.2</v>
      </c>
      <c r="K1399" s="259">
        <v>13450800</v>
      </c>
      <c r="L1399" s="259">
        <v>53803200</v>
      </c>
      <c r="M1399" s="260">
        <v>0</v>
      </c>
      <c r="N1399" s="259">
        <v>0</v>
      </c>
      <c r="O1399" s="261" t="s">
        <v>4734</v>
      </c>
    </row>
    <row r="1400" spans="1:15" ht="13.2" customHeight="1" x14ac:dyDescent="0.3">
      <c r="A1400" s="64" t="s">
        <v>5175</v>
      </c>
      <c r="B1400" s="252" t="s">
        <v>4985</v>
      </c>
      <c r="C1400" s="253" t="s">
        <v>4986</v>
      </c>
      <c r="D1400" s="245" t="s">
        <v>4757</v>
      </c>
      <c r="E1400" s="251" t="s">
        <v>4987</v>
      </c>
      <c r="F1400" s="254">
        <v>20000000</v>
      </c>
      <c r="G1400" s="255" t="s">
        <v>4988</v>
      </c>
      <c r="H1400" s="256" t="s">
        <v>4907</v>
      </c>
      <c r="I1400" s="257" t="s">
        <v>4747</v>
      </c>
      <c r="J1400" s="258">
        <v>1</v>
      </c>
      <c r="K1400" s="259">
        <v>20000000</v>
      </c>
      <c r="L1400" s="259">
        <v>0</v>
      </c>
      <c r="M1400" s="260">
        <v>0</v>
      </c>
      <c r="N1400" s="259">
        <v>0</v>
      </c>
      <c r="O1400" s="261" t="s">
        <v>4801</v>
      </c>
    </row>
    <row r="1401" spans="1:15" ht="13.2" customHeight="1" x14ac:dyDescent="0.3">
      <c r="A1401" s="64" t="s">
        <v>5175</v>
      </c>
      <c r="B1401" s="252" t="s">
        <v>4802</v>
      </c>
      <c r="C1401" s="253" t="s">
        <v>4989</v>
      </c>
      <c r="D1401" s="245" t="s">
        <v>4757</v>
      </c>
      <c r="E1401" s="251" t="s">
        <v>4990</v>
      </c>
      <c r="F1401" s="254">
        <v>15702400</v>
      </c>
      <c r="G1401" s="255" t="s">
        <v>4991</v>
      </c>
      <c r="H1401" s="256" t="s">
        <v>4992</v>
      </c>
      <c r="I1401" s="257" t="s">
        <v>4800</v>
      </c>
      <c r="J1401" s="258">
        <v>1</v>
      </c>
      <c r="K1401" s="259">
        <v>15702400</v>
      </c>
      <c r="L1401" s="259">
        <v>0</v>
      </c>
      <c r="M1401" s="260">
        <v>0</v>
      </c>
      <c r="N1401" s="259">
        <v>0</v>
      </c>
      <c r="O1401" s="261" t="s">
        <v>4783</v>
      </c>
    </row>
    <row r="1402" spans="1:15" ht="13.2" customHeight="1" x14ac:dyDescent="0.3">
      <c r="A1402" s="64" t="s">
        <v>5175</v>
      </c>
      <c r="B1402" s="252" t="s">
        <v>4993</v>
      </c>
      <c r="C1402" s="253" t="s">
        <v>4994</v>
      </c>
      <c r="D1402" s="245" t="s">
        <v>4757</v>
      </c>
      <c r="E1402" s="251" t="s">
        <v>4995</v>
      </c>
      <c r="F1402" s="254">
        <v>7451200</v>
      </c>
      <c r="G1402" s="255" t="s">
        <v>4996</v>
      </c>
      <c r="H1402" s="256" t="s">
        <v>4997</v>
      </c>
      <c r="I1402" s="257" t="s">
        <v>4794</v>
      </c>
      <c r="J1402" s="258">
        <v>1</v>
      </c>
      <c r="K1402" s="259">
        <v>7451200</v>
      </c>
      <c r="L1402" s="259">
        <v>0</v>
      </c>
      <c r="M1402" s="260">
        <v>0</v>
      </c>
      <c r="N1402" s="259">
        <v>0</v>
      </c>
      <c r="O1402" s="261" t="s">
        <v>4998</v>
      </c>
    </row>
    <row r="1403" spans="1:15" ht="13.2" customHeight="1" x14ac:dyDescent="0.3">
      <c r="A1403" s="64" t="s">
        <v>5175</v>
      </c>
      <c r="B1403" s="252" t="s">
        <v>4999</v>
      </c>
      <c r="C1403" s="253" t="s">
        <v>5000</v>
      </c>
      <c r="D1403" s="245" t="s">
        <v>4757</v>
      </c>
      <c r="E1403" s="251" t="s">
        <v>5001</v>
      </c>
      <c r="F1403" s="254">
        <v>7451200</v>
      </c>
      <c r="G1403" s="255" t="s">
        <v>5002</v>
      </c>
      <c r="H1403" s="256" t="s">
        <v>4997</v>
      </c>
      <c r="I1403" s="257" t="s">
        <v>4794</v>
      </c>
      <c r="J1403" s="258">
        <v>1</v>
      </c>
      <c r="K1403" s="259">
        <v>7451200</v>
      </c>
      <c r="L1403" s="259">
        <v>0</v>
      </c>
      <c r="M1403" s="260">
        <v>0</v>
      </c>
      <c r="N1403" s="259">
        <v>0</v>
      </c>
      <c r="O1403" s="261" t="s">
        <v>4998</v>
      </c>
    </row>
    <row r="1404" spans="1:15" ht="13.2" customHeight="1" x14ac:dyDescent="0.3">
      <c r="A1404" s="64" t="s">
        <v>5175</v>
      </c>
      <c r="B1404" s="252" t="s">
        <v>5003</v>
      </c>
      <c r="C1404" s="253" t="s">
        <v>5004</v>
      </c>
      <c r="D1404" s="245" t="s">
        <v>4757</v>
      </c>
      <c r="E1404" s="251" t="s">
        <v>5005</v>
      </c>
      <c r="F1404" s="254">
        <v>4399360</v>
      </c>
      <c r="G1404" s="255" t="s">
        <v>5006</v>
      </c>
      <c r="H1404" s="256" t="s">
        <v>4997</v>
      </c>
      <c r="I1404" s="257" t="s">
        <v>4794</v>
      </c>
      <c r="J1404" s="258">
        <v>1</v>
      </c>
      <c r="K1404" s="259">
        <v>4399360</v>
      </c>
      <c r="L1404" s="259">
        <v>0</v>
      </c>
      <c r="M1404" s="260">
        <v>0</v>
      </c>
      <c r="N1404" s="259">
        <v>0</v>
      </c>
      <c r="O1404" s="261" t="s">
        <v>4998</v>
      </c>
    </row>
    <row r="1405" spans="1:15" ht="13.2" customHeight="1" x14ac:dyDescent="0.3">
      <c r="A1405" s="64" t="s">
        <v>5175</v>
      </c>
      <c r="B1405" s="252" t="s">
        <v>4999</v>
      </c>
      <c r="C1405" s="253" t="s">
        <v>5007</v>
      </c>
      <c r="D1405" s="245" t="s">
        <v>4757</v>
      </c>
      <c r="E1405" s="251" t="s">
        <v>5008</v>
      </c>
      <c r="F1405" s="254">
        <v>7451200</v>
      </c>
      <c r="G1405" s="255" t="s">
        <v>5009</v>
      </c>
      <c r="H1405" s="256" t="s">
        <v>4997</v>
      </c>
      <c r="I1405" s="257" t="s">
        <v>4794</v>
      </c>
      <c r="J1405" s="258">
        <v>1</v>
      </c>
      <c r="K1405" s="259">
        <v>7451200</v>
      </c>
      <c r="L1405" s="259">
        <v>0</v>
      </c>
      <c r="M1405" s="260">
        <v>0</v>
      </c>
      <c r="N1405" s="259">
        <v>0</v>
      </c>
      <c r="O1405" s="261" t="s">
        <v>4998</v>
      </c>
    </row>
    <row r="1406" spans="1:15" ht="13.2" customHeight="1" x14ac:dyDescent="0.3">
      <c r="A1406" s="64" t="s">
        <v>5175</v>
      </c>
      <c r="B1406" s="252" t="s">
        <v>4784</v>
      </c>
      <c r="C1406" s="253" t="s">
        <v>5010</v>
      </c>
      <c r="D1406" s="245" t="s">
        <v>4757</v>
      </c>
      <c r="E1406" s="251" t="s">
        <v>5011</v>
      </c>
      <c r="F1406" s="254">
        <v>60528600</v>
      </c>
      <c r="G1406" s="255" t="s">
        <v>5012</v>
      </c>
      <c r="H1406" s="256" t="s">
        <v>5013</v>
      </c>
      <c r="I1406" s="257" t="s">
        <v>4760</v>
      </c>
      <c r="J1406" s="258">
        <v>0.33333333333333331</v>
      </c>
      <c r="K1406" s="259">
        <v>20176200</v>
      </c>
      <c r="L1406" s="259">
        <v>40352400</v>
      </c>
      <c r="M1406" s="260">
        <v>0</v>
      </c>
      <c r="N1406" s="259">
        <v>0</v>
      </c>
      <c r="O1406" s="261" t="s">
        <v>4761</v>
      </c>
    </row>
    <row r="1407" spans="1:15" ht="13.2" customHeight="1" x14ac:dyDescent="0.3">
      <c r="A1407" s="64" t="s">
        <v>5175</v>
      </c>
      <c r="B1407" s="252" t="s">
        <v>5014</v>
      </c>
      <c r="C1407" s="253" t="s">
        <v>5015</v>
      </c>
      <c r="D1407" s="245" t="s">
        <v>4757</v>
      </c>
      <c r="E1407" s="251" t="s">
        <v>5016</v>
      </c>
      <c r="F1407" s="254">
        <v>16200000</v>
      </c>
      <c r="G1407" s="255" t="s">
        <v>5017</v>
      </c>
      <c r="H1407" s="256" t="s">
        <v>5018</v>
      </c>
      <c r="I1407" s="257" t="s">
        <v>4747</v>
      </c>
      <c r="J1407" s="258">
        <v>1</v>
      </c>
      <c r="K1407" s="259">
        <v>16200000</v>
      </c>
      <c r="L1407" s="259">
        <v>0</v>
      </c>
      <c r="M1407" s="260">
        <v>0</v>
      </c>
      <c r="N1407" s="259">
        <v>0</v>
      </c>
      <c r="O1407" s="261" t="s">
        <v>5019</v>
      </c>
    </row>
    <row r="1408" spans="1:15" ht="13.2" customHeight="1" x14ac:dyDescent="0.3">
      <c r="A1408" s="64" t="s">
        <v>5175</v>
      </c>
      <c r="B1408" s="252" t="s">
        <v>5020</v>
      </c>
      <c r="C1408" s="253" t="s">
        <v>5021</v>
      </c>
      <c r="D1408" s="245" t="s">
        <v>4757</v>
      </c>
      <c r="E1408" s="251" t="s">
        <v>5022</v>
      </c>
      <c r="F1408" s="254">
        <v>35330400</v>
      </c>
      <c r="G1408" s="255" t="s">
        <v>5023</v>
      </c>
      <c r="H1408" s="256" t="s">
        <v>5024</v>
      </c>
      <c r="I1408" s="257" t="s">
        <v>4760</v>
      </c>
      <c r="J1408" s="258">
        <v>0.33333333333333331</v>
      </c>
      <c r="K1408" s="259">
        <v>11776800</v>
      </c>
      <c r="L1408" s="259">
        <v>23553600</v>
      </c>
      <c r="M1408" s="260">
        <v>0</v>
      </c>
      <c r="N1408" s="259">
        <v>0</v>
      </c>
      <c r="O1408" s="261" t="s">
        <v>4795</v>
      </c>
    </row>
    <row r="1409" spans="1:15" ht="13.2" customHeight="1" x14ac:dyDescent="0.3">
      <c r="A1409" s="64" t="s">
        <v>5175</v>
      </c>
      <c r="B1409" s="252" t="s">
        <v>5014</v>
      </c>
      <c r="C1409" s="253" t="s">
        <v>5025</v>
      </c>
      <c r="D1409" s="245" t="s">
        <v>4757</v>
      </c>
      <c r="E1409" s="251" t="s">
        <v>5026</v>
      </c>
      <c r="F1409" s="254">
        <v>12532800</v>
      </c>
      <c r="G1409" s="255" t="s">
        <v>5027</v>
      </c>
      <c r="H1409" s="256" t="s">
        <v>5024</v>
      </c>
      <c r="I1409" s="257" t="s">
        <v>4747</v>
      </c>
      <c r="J1409" s="258">
        <v>1</v>
      </c>
      <c r="K1409" s="259">
        <v>12532800</v>
      </c>
      <c r="L1409" s="259">
        <v>0</v>
      </c>
      <c r="M1409" s="260">
        <v>0</v>
      </c>
      <c r="N1409" s="259">
        <v>0</v>
      </c>
      <c r="O1409" s="261" t="s">
        <v>5019</v>
      </c>
    </row>
    <row r="1410" spans="1:15" ht="13.2" customHeight="1" x14ac:dyDescent="0.3">
      <c r="A1410" s="64" t="s">
        <v>5175</v>
      </c>
      <c r="B1410" s="252" t="s">
        <v>4789</v>
      </c>
      <c r="C1410" s="253" t="s">
        <v>5028</v>
      </c>
      <c r="D1410" s="245" t="s">
        <v>4757</v>
      </c>
      <c r="E1410" s="251" t="s">
        <v>5029</v>
      </c>
      <c r="F1410" s="254">
        <v>10150000</v>
      </c>
      <c r="G1410" s="255" t="s">
        <v>5030</v>
      </c>
      <c r="H1410" s="256" t="s">
        <v>5031</v>
      </c>
      <c r="I1410" s="257" t="s">
        <v>4747</v>
      </c>
      <c r="J1410" s="258">
        <v>1</v>
      </c>
      <c r="K1410" s="259">
        <v>10150000</v>
      </c>
      <c r="L1410" s="259">
        <v>0</v>
      </c>
      <c r="M1410" s="260">
        <v>0</v>
      </c>
      <c r="N1410" s="259">
        <v>0</v>
      </c>
      <c r="O1410" s="261" t="s">
        <v>4795</v>
      </c>
    </row>
    <row r="1411" spans="1:15" ht="13.2" customHeight="1" x14ac:dyDescent="0.3">
      <c r="A1411" s="64" t="s">
        <v>5175</v>
      </c>
      <c r="B1411" s="252" t="s">
        <v>5032</v>
      </c>
      <c r="C1411" s="253" t="s">
        <v>5033</v>
      </c>
      <c r="D1411" s="245" t="s">
        <v>4757</v>
      </c>
      <c r="E1411" s="251" t="s">
        <v>5034</v>
      </c>
      <c r="F1411" s="254">
        <v>102861000</v>
      </c>
      <c r="G1411" s="255" t="s">
        <v>5035</v>
      </c>
      <c r="H1411" s="256" t="s">
        <v>5031</v>
      </c>
      <c r="I1411" s="257" t="s">
        <v>4760</v>
      </c>
      <c r="J1411" s="258">
        <v>0.33333333333333331</v>
      </c>
      <c r="K1411" s="259">
        <v>34287000</v>
      </c>
      <c r="L1411" s="259">
        <v>68574000</v>
      </c>
      <c r="M1411" s="260">
        <v>0</v>
      </c>
      <c r="N1411" s="259">
        <v>0</v>
      </c>
      <c r="O1411" s="261" t="s">
        <v>4761</v>
      </c>
    </row>
    <row r="1412" spans="1:15" ht="13.2" customHeight="1" x14ac:dyDescent="0.3">
      <c r="A1412" s="64" t="s">
        <v>5175</v>
      </c>
      <c r="B1412" s="252" t="s">
        <v>5036</v>
      </c>
      <c r="C1412" s="253" t="s">
        <v>5037</v>
      </c>
      <c r="D1412" s="245" t="s">
        <v>4757</v>
      </c>
      <c r="E1412" s="251" t="s">
        <v>5038</v>
      </c>
      <c r="F1412" s="254">
        <v>45017280</v>
      </c>
      <c r="G1412" s="255" t="s">
        <v>5039</v>
      </c>
      <c r="H1412" s="256" t="s">
        <v>5031</v>
      </c>
      <c r="I1412" s="257" t="s">
        <v>4760</v>
      </c>
      <c r="J1412" s="258">
        <v>0.33333333333333331</v>
      </c>
      <c r="K1412" s="259">
        <v>15005760</v>
      </c>
      <c r="L1412" s="259">
        <v>30011520</v>
      </c>
      <c r="M1412" s="260">
        <v>0</v>
      </c>
      <c r="N1412" s="259">
        <v>0</v>
      </c>
      <c r="O1412" s="261" t="s">
        <v>5040</v>
      </c>
    </row>
    <row r="1413" spans="1:15" ht="13.2" customHeight="1" x14ac:dyDescent="0.3">
      <c r="A1413" s="64" t="s">
        <v>5175</v>
      </c>
      <c r="B1413" s="252" t="s">
        <v>5003</v>
      </c>
      <c r="C1413" s="253" t="s">
        <v>5041</v>
      </c>
      <c r="D1413" s="245" t="s">
        <v>4757</v>
      </c>
      <c r="E1413" s="251" t="s">
        <v>5042</v>
      </c>
      <c r="F1413" s="254">
        <v>12250800</v>
      </c>
      <c r="G1413" s="255" t="s">
        <v>5043</v>
      </c>
      <c r="H1413" s="256" t="s">
        <v>5044</v>
      </c>
      <c r="I1413" s="257" t="s">
        <v>4794</v>
      </c>
      <c r="J1413" s="258">
        <v>1</v>
      </c>
      <c r="K1413" s="259">
        <v>12250800</v>
      </c>
      <c r="L1413" s="259">
        <v>0</v>
      </c>
      <c r="M1413" s="260">
        <v>0</v>
      </c>
      <c r="N1413" s="259">
        <v>0</v>
      </c>
      <c r="O1413" s="261" t="s">
        <v>4998</v>
      </c>
    </row>
    <row r="1414" spans="1:15" ht="13.2" customHeight="1" x14ac:dyDescent="0.3">
      <c r="A1414" s="64" t="s">
        <v>5175</v>
      </c>
      <c r="B1414" s="252" t="s">
        <v>5045</v>
      </c>
      <c r="C1414" s="253" t="s">
        <v>5046</v>
      </c>
      <c r="D1414" s="245" t="s">
        <v>4757</v>
      </c>
      <c r="E1414" s="251" t="s">
        <v>5047</v>
      </c>
      <c r="F1414" s="254">
        <v>36752400</v>
      </c>
      <c r="G1414" s="255" t="s">
        <v>5048</v>
      </c>
      <c r="H1414" s="256" t="s">
        <v>5049</v>
      </c>
      <c r="I1414" s="257" t="s">
        <v>5050</v>
      </c>
      <c r="J1414" s="258">
        <v>0.5</v>
      </c>
      <c r="K1414" s="259">
        <v>18376200</v>
      </c>
      <c r="L1414" s="259">
        <v>18376200</v>
      </c>
      <c r="M1414" s="260">
        <v>0</v>
      </c>
      <c r="N1414" s="259">
        <v>0</v>
      </c>
      <c r="O1414" s="261" t="s">
        <v>5051</v>
      </c>
    </row>
    <row r="1415" spans="1:15" ht="13.2" customHeight="1" x14ac:dyDescent="0.3">
      <c r="A1415" s="64" t="s">
        <v>5175</v>
      </c>
      <c r="B1415" s="252" t="s">
        <v>5045</v>
      </c>
      <c r="C1415" s="253" t="s">
        <v>5052</v>
      </c>
      <c r="D1415" s="245" t="s">
        <v>4757</v>
      </c>
      <c r="E1415" s="251" t="s">
        <v>5053</v>
      </c>
      <c r="F1415" s="254">
        <v>36752400</v>
      </c>
      <c r="G1415" s="255" t="s">
        <v>5054</v>
      </c>
      <c r="H1415" s="256" t="s">
        <v>5049</v>
      </c>
      <c r="I1415" s="257" t="s">
        <v>5050</v>
      </c>
      <c r="J1415" s="258">
        <v>0.5</v>
      </c>
      <c r="K1415" s="259">
        <v>18376200</v>
      </c>
      <c r="L1415" s="259">
        <v>18376200</v>
      </c>
      <c r="M1415" s="260">
        <v>0</v>
      </c>
      <c r="N1415" s="259">
        <v>0</v>
      </c>
      <c r="O1415" s="261" t="s">
        <v>5051</v>
      </c>
    </row>
    <row r="1416" spans="1:15" ht="13.2" customHeight="1" x14ac:dyDescent="0.3">
      <c r="A1416" s="64" t="s">
        <v>5175</v>
      </c>
      <c r="B1416" s="252" t="s">
        <v>4830</v>
      </c>
      <c r="C1416" s="253" t="s">
        <v>5055</v>
      </c>
      <c r="D1416" s="245" t="s">
        <v>4757</v>
      </c>
      <c r="E1416" s="251" t="s">
        <v>5056</v>
      </c>
      <c r="F1416" s="254">
        <v>15288000</v>
      </c>
      <c r="G1416" s="255" t="s">
        <v>4833</v>
      </c>
      <c r="H1416" s="256" t="s">
        <v>5057</v>
      </c>
      <c r="I1416" s="257" t="s">
        <v>4747</v>
      </c>
      <c r="J1416" s="258">
        <v>1</v>
      </c>
      <c r="K1416" s="259">
        <v>15288000</v>
      </c>
      <c r="L1416" s="259">
        <v>0</v>
      </c>
      <c r="M1416" s="260">
        <v>0</v>
      </c>
      <c r="N1416" s="259">
        <v>0</v>
      </c>
      <c r="O1416" s="261" t="s">
        <v>4801</v>
      </c>
    </row>
    <row r="1417" spans="1:15" ht="13.2" customHeight="1" x14ac:dyDescent="0.3">
      <c r="A1417" s="64" t="s">
        <v>5175</v>
      </c>
      <c r="B1417" s="252" t="s">
        <v>5058</v>
      </c>
      <c r="C1417" s="253" t="s">
        <v>5059</v>
      </c>
      <c r="D1417" s="245" t="s">
        <v>4757</v>
      </c>
      <c r="E1417" s="251" t="s">
        <v>5060</v>
      </c>
      <c r="F1417" s="254">
        <v>35330400</v>
      </c>
      <c r="G1417" s="255" t="s">
        <v>5061</v>
      </c>
      <c r="H1417" s="256" t="s">
        <v>5044</v>
      </c>
      <c r="I1417" s="257" t="s">
        <v>4760</v>
      </c>
      <c r="J1417" s="258">
        <v>0.33333333333333331</v>
      </c>
      <c r="K1417" s="259">
        <v>11776800</v>
      </c>
      <c r="L1417" s="259">
        <v>23553600</v>
      </c>
      <c r="M1417" s="260">
        <v>0</v>
      </c>
      <c r="N1417" s="259">
        <v>0</v>
      </c>
      <c r="O1417" s="261" t="s">
        <v>5062</v>
      </c>
    </row>
    <row r="1418" spans="1:15" ht="13.2" customHeight="1" x14ac:dyDescent="0.3">
      <c r="A1418" s="64" t="s">
        <v>5175</v>
      </c>
      <c r="B1418" s="252" t="s">
        <v>4888</v>
      </c>
      <c r="C1418" s="253" t="s">
        <v>5063</v>
      </c>
      <c r="D1418" s="245" t="s">
        <v>4757</v>
      </c>
      <c r="E1418" s="251" t="s">
        <v>5064</v>
      </c>
      <c r="F1418" s="254">
        <v>10500000</v>
      </c>
      <c r="G1418" s="255" t="s">
        <v>5065</v>
      </c>
      <c r="H1418" s="256" t="s">
        <v>5066</v>
      </c>
      <c r="I1418" s="257" t="s">
        <v>4800</v>
      </c>
      <c r="J1418" s="258">
        <v>1</v>
      </c>
      <c r="K1418" s="259">
        <v>10500000</v>
      </c>
      <c r="L1418" s="259">
        <v>0</v>
      </c>
      <c r="M1418" s="260">
        <v>0</v>
      </c>
      <c r="N1418" s="259">
        <v>0</v>
      </c>
      <c r="O1418" s="261" t="s">
        <v>5019</v>
      </c>
    </row>
    <row r="1419" spans="1:15" ht="13.2" customHeight="1" x14ac:dyDescent="0.3">
      <c r="A1419" s="64" t="s">
        <v>5175</v>
      </c>
      <c r="B1419" s="252" t="s">
        <v>5003</v>
      </c>
      <c r="C1419" s="253" t="s">
        <v>5067</v>
      </c>
      <c r="D1419" s="245" t="s">
        <v>4757</v>
      </c>
      <c r="E1419" s="251" t="s">
        <v>5068</v>
      </c>
      <c r="F1419" s="254">
        <v>26901600</v>
      </c>
      <c r="G1419" s="255" t="s">
        <v>5069</v>
      </c>
      <c r="H1419" s="256" t="s">
        <v>5070</v>
      </c>
      <c r="I1419" s="257" t="s">
        <v>4740</v>
      </c>
      <c r="J1419" s="258">
        <v>0.5</v>
      </c>
      <c r="K1419" s="259">
        <v>13450800</v>
      </c>
      <c r="L1419" s="259">
        <v>13450800</v>
      </c>
      <c r="M1419" s="260">
        <v>0</v>
      </c>
      <c r="N1419" s="259">
        <v>0</v>
      </c>
      <c r="O1419" s="261" t="s">
        <v>5071</v>
      </c>
    </row>
    <row r="1420" spans="1:15" ht="13.2" customHeight="1" x14ac:dyDescent="0.3">
      <c r="A1420" s="64" t="s">
        <v>5175</v>
      </c>
      <c r="B1420" s="252" t="s">
        <v>4888</v>
      </c>
      <c r="C1420" s="253" t="s">
        <v>5072</v>
      </c>
      <c r="D1420" s="245" t="s">
        <v>4757</v>
      </c>
      <c r="E1420" s="251" t="s">
        <v>5073</v>
      </c>
      <c r="F1420" s="254">
        <v>20000000</v>
      </c>
      <c r="G1420" s="255" t="s">
        <v>5074</v>
      </c>
      <c r="H1420" s="256" t="s">
        <v>5066</v>
      </c>
      <c r="I1420" s="257" t="s">
        <v>4740</v>
      </c>
      <c r="J1420" s="258">
        <v>0.5</v>
      </c>
      <c r="K1420" s="259">
        <v>10000000</v>
      </c>
      <c r="L1420" s="259">
        <v>10000000</v>
      </c>
      <c r="M1420" s="260">
        <v>0</v>
      </c>
      <c r="N1420" s="259">
        <v>0</v>
      </c>
      <c r="O1420" s="261" t="s">
        <v>5019</v>
      </c>
    </row>
    <row r="1421" spans="1:15" ht="13.2" customHeight="1" x14ac:dyDescent="0.3">
      <c r="A1421" s="64" t="s">
        <v>5175</v>
      </c>
      <c r="B1421" s="252" t="s">
        <v>5075</v>
      </c>
      <c r="C1421" s="253" t="s">
        <v>5076</v>
      </c>
      <c r="D1421" s="245" t="s">
        <v>4757</v>
      </c>
      <c r="E1421" s="251" t="s">
        <v>5077</v>
      </c>
      <c r="F1421" s="254">
        <v>26901600</v>
      </c>
      <c r="G1421" s="255" t="s">
        <v>4821</v>
      </c>
      <c r="H1421" s="256" t="s">
        <v>5070</v>
      </c>
      <c r="I1421" s="257" t="s">
        <v>4740</v>
      </c>
      <c r="J1421" s="258">
        <v>0.5</v>
      </c>
      <c r="K1421" s="259">
        <v>13450800</v>
      </c>
      <c r="L1421" s="259">
        <v>13450800</v>
      </c>
      <c r="M1421" s="260">
        <v>0</v>
      </c>
      <c r="N1421" s="259">
        <v>0</v>
      </c>
      <c r="O1421" s="261" t="s">
        <v>4783</v>
      </c>
    </row>
    <row r="1422" spans="1:15" ht="13.2" customHeight="1" x14ac:dyDescent="0.3">
      <c r="A1422" s="64" t="s">
        <v>5175</v>
      </c>
      <c r="B1422" s="252" t="s">
        <v>5078</v>
      </c>
      <c r="C1422" s="253" t="s">
        <v>5079</v>
      </c>
      <c r="D1422" s="245" t="s">
        <v>4757</v>
      </c>
      <c r="E1422" s="251" t="s">
        <v>5080</v>
      </c>
      <c r="F1422" s="254">
        <v>8670000</v>
      </c>
      <c r="G1422" s="255" t="s">
        <v>5081</v>
      </c>
      <c r="H1422" s="256" t="s">
        <v>5082</v>
      </c>
      <c r="I1422" s="257" t="s">
        <v>4800</v>
      </c>
      <c r="J1422" s="258">
        <v>0.66666666666666663</v>
      </c>
      <c r="K1422" s="259">
        <v>5780000</v>
      </c>
      <c r="L1422" s="259">
        <v>2890000</v>
      </c>
      <c r="M1422" s="260">
        <v>0</v>
      </c>
      <c r="N1422" s="259">
        <v>0</v>
      </c>
      <c r="O1422" s="261" t="s">
        <v>5019</v>
      </c>
    </row>
    <row r="1423" spans="1:15" ht="13.2" customHeight="1" x14ac:dyDescent="0.3">
      <c r="A1423" s="64" t="s">
        <v>5175</v>
      </c>
      <c r="B1423" s="252" t="s">
        <v>5083</v>
      </c>
      <c r="C1423" s="253" t="s">
        <v>5084</v>
      </c>
      <c r="D1423" s="245" t="s">
        <v>4757</v>
      </c>
      <c r="E1423" s="251" t="s">
        <v>5085</v>
      </c>
      <c r="F1423" s="254">
        <v>12180000</v>
      </c>
      <c r="G1423" s="255" t="s">
        <v>5086</v>
      </c>
      <c r="H1423" s="256" t="s">
        <v>5082</v>
      </c>
      <c r="I1423" s="257" t="s">
        <v>4800</v>
      </c>
      <c r="J1423" s="258">
        <v>0.66666666666666663</v>
      </c>
      <c r="K1423" s="259">
        <v>8120000</v>
      </c>
      <c r="L1423" s="259">
        <v>4060000</v>
      </c>
      <c r="M1423" s="260">
        <v>0</v>
      </c>
      <c r="N1423" s="259">
        <v>0</v>
      </c>
      <c r="O1423" s="261" t="s">
        <v>5019</v>
      </c>
    </row>
    <row r="1424" spans="1:15" ht="13.2" customHeight="1" x14ac:dyDescent="0.3">
      <c r="A1424" s="64" t="s">
        <v>5175</v>
      </c>
      <c r="B1424" s="252" t="s">
        <v>5087</v>
      </c>
      <c r="C1424" s="253" t="s">
        <v>5088</v>
      </c>
      <c r="D1424" s="245" t="s">
        <v>4757</v>
      </c>
      <c r="E1424" s="251" t="s">
        <v>5089</v>
      </c>
      <c r="F1424" s="254">
        <v>17600000</v>
      </c>
      <c r="G1424" s="255" t="s">
        <v>4818</v>
      </c>
      <c r="H1424" s="256" t="s">
        <v>5082</v>
      </c>
      <c r="I1424" s="257" t="s">
        <v>4740</v>
      </c>
      <c r="J1424" s="258">
        <v>0.5</v>
      </c>
      <c r="K1424" s="259">
        <v>8800000</v>
      </c>
      <c r="L1424" s="259">
        <v>8800000</v>
      </c>
      <c r="M1424" s="260">
        <v>0</v>
      </c>
      <c r="N1424" s="259">
        <v>0</v>
      </c>
      <c r="O1424" s="261" t="s">
        <v>4783</v>
      </c>
    </row>
    <row r="1425" spans="1:15" ht="13.2" customHeight="1" x14ac:dyDescent="0.3">
      <c r="A1425" s="64" t="s">
        <v>5175</v>
      </c>
      <c r="B1425" s="252" t="s">
        <v>5090</v>
      </c>
      <c r="C1425" s="253" t="s">
        <v>5091</v>
      </c>
      <c r="D1425" s="245" t="s">
        <v>4757</v>
      </c>
      <c r="E1425" s="251" t="s">
        <v>5092</v>
      </c>
      <c r="F1425" s="254">
        <v>20000000</v>
      </c>
      <c r="G1425" s="255" t="s">
        <v>5093</v>
      </c>
      <c r="H1425" s="256" t="s">
        <v>5082</v>
      </c>
      <c r="I1425" s="257" t="s">
        <v>4740</v>
      </c>
      <c r="J1425" s="258">
        <v>0.5</v>
      </c>
      <c r="K1425" s="259">
        <v>10000000</v>
      </c>
      <c r="L1425" s="259">
        <v>10000000</v>
      </c>
      <c r="M1425" s="260">
        <v>0</v>
      </c>
      <c r="N1425" s="259">
        <v>0</v>
      </c>
      <c r="O1425" s="261" t="s">
        <v>4754</v>
      </c>
    </row>
    <row r="1426" spans="1:15" ht="13.2" customHeight="1" x14ac:dyDescent="0.3">
      <c r="A1426" s="64" t="s">
        <v>5175</v>
      </c>
      <c r="B1426" s="252" t="s">
        <v>4802</v>
      </c>
      <c r="C1426" s="253" t="s">
        <v>5094</v>
      </c>
      <c r="D1426" s="245" t="s">
        <v>4757</v>
      </c>
      <c r="E1426" s="251" t="s">
        <v>5095</v>
      </c>
      <c r="F1426" s="254">
        <v>15700000</v>
      </c>
      <c r="G1426" s="255" t="s">
        <v>4808</v>
      </c>
      <c r="H1426" s="256" t="s">
        <v>5082</v>
      </c>
      <c r="I1426" s="257" t="s">
        <v>4740</v>
      </c>
      <c r="J1426" s="258">
        <v>0.5</v>
      </c>
      <c r="K1426" s="259">
        <v>7850000</v>
      </c>
      <c r="L1426" s="259">
        <v>7850000</v>
      </c>
      <c r="M1426" s="260">
        <v>0</v>
      </c>
      <c r="N1426" s="259">
        <v>0</v>
      </c>
      <c r="O1426" s="261" t="s">
        <v>4783</v>
      </c>
    </row>
    <row r="1427" spans="1:15" ht="13.2" customHeight="1" x14ac:dyDescent="0.3">
      <c r="A1427" s="64" t="s">
        <v>5175</v>
      </c>
      <c r="B1427" s="252" t="s">
        <v>4847</v>
      </c>
      <c r="C1427" s="253" t="s">
        <v>5096</v>
      </c>
      <c r="D1427" s="245" t="s">
        <v>4757</v>
      </c>
      <c r="E1427" s="251" t="s">
        <v>5097</v>
      </c>
      <c r="F1427" s="254">
        <v>12228000</v>
      </c>
      <c r="G1427" s="255" t="s">
        <v>4850</v>
      </c>
      <c r="H1427" s="256" t="s">
        <v>5098</v>
      </c>
      <c r="I1427" s="257" t="s">
        <v>4747</v>
      </c>
      <c r="J1427" s="258">
        <v>1</v>
      </c>
      <c r="K1427" s="259">
        <v>12228000</v>
      </c>
      <c r="L1427" s="259">
        <v>0</v>
      </c>
      <c r="M1427" s="260">
        <v>0</v>
      </c>
      <c r="N1427" s="259">
        <v>0</v>
      </c>
      <c r="O1427" s="261" t="s">
        <v>4851</v>
      </c>
    </row>
    <row r="1428" spans="1:15" ht="13.2" customHeight="1" x14ac:dyDescent="0.3">
      <c r="A1428" s="64" t="s">
        <v>5175</v>
      </c>
      <c r="B1428" s="252" t="s">
        <v>4802</v>
      </c>
      <c r="C1428" s="253" t="s">
        <v>5099</v>
      </c>
      <c r="D1428" s="245" t="s">
        <v>4757</v>
      </c>
      <c r="E1428" s="251" t="s">
        <v>5100</v>
      </c>
      <c r="F1428" s="254">
        <v>20000000</v>
      </c>
      <c r="G1428" s="255" t="s">
        <v>4812</v>
      </c>
      <c r="H1428" s="256" t="s">
        <v>5101</v>
      </c>
      <c r="I1428" s="257" t="s">
        <v>4740</v>
      </c>
      <c r="J1428" s="258">
        <v>0.5</v>
      </c>
      <c r="K1428" s="259">
        <v>10000000</v>
      </c>
      <c r="L1428" s="259">
        <v>10000000</v>
      </c>
      <c r="M1428" s="260">
        <v>0</v>
      </c>
      <c r="N1428" s="259">
        <v>0</v>
      </c>
      <c r="O1428" s="261" t="s">
        <v>4783</v>
      </c>
    </row>
    <row r="1429" spans="1:15" ht="13.2" customHeight="1" x14ac:dyDescent="0.3">
      <c r="A1429" s="64" t="s">
        <v>5175</v>
      </c>
      <c r="B1429" s="252" t="s">
        <v>4802</v>
      </c>
      <c r="C1429" s="253" t="s">
        <v>5102</v>
      </c>
      <c r="D1429" s="245" t="s">
        <v>4757</v>
      </c>
      <c r="E1429" s="251" t="s">
        <v>5103</v>
      </c>
      <c r="F1429" s="254">
        <v>20000000</v>
      </c>
      <c r="G1429" s="255" t="s">
        <v>4815</v>
      </c>
      <c r="H1429" s="256" t="s">
        <v>5101</v>
      </c>
      <c r="I1429" s="257" t="s">
        <v>4740</v>
      </c>
      <c r="J1429" s="258">
        <v>0.5</v>
      </c>
      <c r="K1429" s="259">
        <v>10000000</v>
      </c>
      <c r="L1429" s="259">
        <v>10000000</v>
      </c>
      <c r="M1429" s="260">
        <v>0</v>
      </c>
      <c r="N1429" s="259">
        <v>0</v>
      </c>
      <c r="O1429" s="261" t="s">
        <v>4783</v>
      </c>
    </row>
    <row r="1430" spans="1:15" ht="13.2" customHeight="1" x14ac:dyDescent="0.3">
      <c r="A1430" s="64" t="s">
        <v>5175</v>
      </c>
      <c r="B1430" s="252" t="s">
        <v>5104</v>
      </c>
      <c r="C1430" s="253" t="s">
        <v>5105</v>
      </c>
      <c r="D1430" s="245" t="s">
        <v>4757</v>
      </c>
      <c r="E1430" s="251" t="s">
        <v>5106</v>
      </c>
      <c r="F1430" s="254">
        <v>40000000</v>
      </c>
      <c r="G1430" s="255" t="s">
        <v>5107</v>
      </c>
      <c r="H1430" s="256" t="s">
        <v>5108</v>
      </c>
      <c r="I1430" s="257" t="s">
        <v>4760</v>
      </c>
      <c r="J1430" s="258">
        <v>0.25</v>
      </c>
      <c r="K1430" s="259">
        <v>10000000</v>
      </c>
      <c r="L1430" s="259">
        <v>30000000</v>
      </c>
      <c r="M1430" s="260">
        <v>0</v>
      </c>
      <c r="N1430" s="259">
        <v>0</v>
      </c>
      <c r="O1430" s="261" t="s">
        <v>4783</v>
      </c>
    </row>
    <row r="1431" spans="1:15" ht="13.2" customHeight="1" x14ac:dyDescent="0.3">
      <c r="A1431" s="64" t="s">
        <v>5175</v>
      </c>
      <c r="B1431" s="252" t="s">
        <v>4882</v>
      </c>
      <c r="C1431" s="253" t="s">
        <v>5109</v>
      </c>
      <c r="D1431" s="245" t="s">
        <v>4757</v>
      </c>
      <c r="E1431" s="251" t="s">
        <v>5110</v>
      </c>
      <c r="F1431" s="254">
        <v>4466000</v>
      </c>
      <c r="G1431" s="255" t="s">
        <v>4885</v>
      </c>
      <c r="H1431" s="256" t="s">
        <v>5101</v>
      </c>
      <c r="I1431" s="257" t="s">
        <v>4794</v>
      </c>
      <c r="J1431" s="258">
        <v>1</v>
      </c>
      <c r="K1431" s="259">
        <v>4466000</v>
      </c>
      <c r="L1431" s="259">
        <v>0</v>
      </c>
      <c r="M1431" s="260">
        <v>0</v>
      </c>
      <c r="N1431" s="259">
        <v>0</v>
      </c>
      <c r="O1431" s="261" t="s">
        <v>4887</v>
      </c>
    </row>
    <row r="1432" spans="1:15" ht="13.2" customHeight="1" x14ac:dyDescent="0.3">
      <c r="A1432" s="64" t="s">
        <v>5175</v>
      </c>
      <c r="B1432" s="252" t="s">
        <v>5111</v>
      </c>
      <c r="C1432" s="253" t="s">
        <v>5112</v>
      </c>
      <c r="D1432" s="245" t="s">
        <v>4757</v>
      </c>
      <c r="E1432" s="251" t="s">
        <v>5113</v>
      </c>
      <c r="F1432" s="254">
        <v>26000000</v>
      </c>
      <c r="G1432" s="255" t="s">
        <v>5114</v>
      </c>
      <c r="H1432" s="256" t="s">
        <v>5115</v>
      </c>
      <c r="I1432" s="257" t="s">
        <v>4760</v>
      </c>
      <c r="J1432" s="258">
        <v>0</v>
      </c>
      <c r="K1432" s="259">
        <v>0</v>
      </c>
      <c r="L1432" s="259">
        <v>26000000</v>
      </c>
      <c r="M1432" s="260">
        <v>0</v>
      </c>
      <c r="N1432" s="259">
        <v>0</v>
      </c>
      <c r="O1432" s="261" t="s">
        <v>4857</v>
      </c>
    </row>
    <row r="1433" spans="1:15" ht="13.2" customHeight="1" x14ac:dyDescent="0.3">
      <c r="A1433" s="64" t="s">
        <v>5175</v>
      </c>
      <c r="B1433" s="252" t="s">
        <v>5087</v>
      </c>
      <c r="C1433" s="253" t="s">
        <v>5116</v>
      </c>
      <c r="D1433" s="245" t="s">
        <v>4757</v>
      </c>
      <c r="E1433" s="251" t="s">
        <v>5117</v>
      </c>
      <c r="F1433" s="254">
        <v>26900000</v>
      </c>
      <c r="G1433" s="255" t="s">
        <v>4836</v>
      </c>
      <c r="H1433" s="256" t="s">
        <v>5118</v>
      </c>
      <c r="I1433" s="257" t="s">
        <v>4740</v>
      </c>
      <c r="J1433" s="258">
        <v>0.5</v>
      </c>
      <c r="K1433" s="259">
        <v>13450000</v>
      </c>
      <c r="L1433" s="259">
        <v>13450000</v>
      </c>
      <c r="M1433" s="260">
        <v>0</v>
      </c>
      <c r="N1433" s="259">
        <v>0</v>
      </c>
      <c r="O1433" s="261" t="s">
        <v>4783</v>
      </c>
    </row>
    <row r="1434" spans="1:15" ht="13.2" customHeight="1" x14ac:dyDescent="0.3">
      <c r="A1434" s="64" t="s">
        <v>5175</v>
      </c>
      <c r="B1434" s="252" t="s">
        <v>5119</v>
      </c>
      <c r="C1434" s="253" t="s">
        <v>5120</v>
      </c>
      <c r="D1434" s="245" t="s">
        <v>4757</v>
      </c>
      <c r="E1434" s="251" t="s">
        <v>5121</v>
      </c>
      <c r="F1434" s="254">
        <v>22179000</v>
      </c>
      <c r="G1434" s="255" t="s">
        <v>5122</v>
      </c>
      <c r="H1434" s="256" t="s">
        <v>5123</v>
      </c>
      <c r="I1434" s="257" t="s">
        <v>4800</v>
      </c>
      <c r="J1434" s="258">
        <v>0.33333333333333331</v>
      </c>
      <c r="K1434" s="259">
        <v>7393000</v>
      </c>
      <c r="L1434" s="259">
        <v>14786000</v>
      </c>
      <c r="M1434" s="260">
        <v>0</v>
      </c>
      <c r="N1434" s="259">
        <v>0</v>
      </c>
      <c r="O1434" s="261" t="s">
        <v>4887</v>
      </c>
    </row>
    <row r="1435" spans="1:15" ht="13.2" customHeight="1" x14ac:dyDescent="0.3">
      <c r="A1435" s="64" t="s">
        <v>5175</v>
      </c>
      <c r="B1435" s="252" t="s">
        <v>5119</v>
      </c>
      <c r="C1435" s="253" t="s">
        <v>5124</v>
      </c>
      <c r="D1435" s="245" t="s">
        <v>4757</v>
      </c>
      <c r="E1435" s="251" t="s">
        <v>5125</v>
      </c>
      <c r="F1435" s="254">
        <v>21000000</v>
      </c>
      <c r="G1435" s="255" t="s">
        <v>5126</v>
      </c>
      <c r="H1435" s="256" t="s">
        <v>5123</v>
      </c>
      <c r="I1435" s="257" t="s">
        <v>4800</v>
      </c>
      <c r="J1435" s="258">
        <v>0.33333333333333331</v>
      </c>
      <c r="K1435" s="259">
        <v>7000000</v>
      </c>
      <c r="L1435" s="259">
        <v>14000000</v>
      </c>
      <c r="M1435" s="260">
        <v>0</v>
      </c>
      <c r="N1435" s="259">
        <v>0</v>
      </c>
      <c r="O1435" s="261" t="s">
        <v>4887</v>
      </c>
    </row>
    <row r="1436" spans="1:15" ht="13.2" customHeight="1" x14ac:dyDescent="0.3">
      <c r="A1436" s="64" t="s">
        <v>5175</v>
      </c>
      <c r="B1436" s="252" t="s">
        <v>5127</v>
      </c>
      <c r="C1436" s="253" t="s">
        <v>5128</v>
      </c>
      <c r="D1436" s="245" t="s">
        <v>4757</v>
      </c>
      <c r="E1436" s="251" t="s">
        <v>5129</v>
      </c>
      <c r="F1436" s="254">
        <v>30000000</v>
      </c>
      <c r="G1436" s="255" t="s">
        <v>5130</v>
      </c>
      <c r="H1436" s="256" t="s">
        <v>5123</v>
      </c>
      <c r="I1436" s="257" t="s">
        <v>4740</v>
      </c>
      <c r="J1436" s="258">
        <v>0.33333333333333331</v>
      </c>
      <c r="K1436" s="259">
        <v>10000000</v>
      </c>
      <c r="L1436" s="259">
        <v>20000000</v>
      </c>
      <c r="M1436" s="260">
        <v>0</v>
      </c>
      <c r="N1436" s="259">
        <v>0</v>
      </c>
      <c r="O1436" s="261" t="s">
        <v>4887</v>
      </c>
    </row>
    <row r="1437" spans="1:15" ht="13.2" customHeight="1" x14ac:dyDescent="0.3">
      <c r="A1437" s="64" t="s">
        <v>5175</v>
      </c>
      <c r="B1437" s="252" t="s">
        <v>5131</v>
      </c>
      <c r="C1437" s="253" t="s">
        <v>5132</v>
      </c>
      <c r="D1437" s="245" t="s">
        <v>4757</v>
      </c>
      <c r="E1437" s="251" t="s">
        <v>5133</v>
      </c>
      <c r="F1437" s="254">
        <v>13398000</v>
      </c>
      <c r="G1437" s="255" t="s">
        <v>5134</v>
      </c>
      <c r="H1437" s="256" t="s">
        <v>5123</v>
      </c>
      <c r="I1437" s="257" t="s">
        <v>4800</v>
      </c>
      <c r="J1437" s="258">
        <v>0.33333333333333331</v>
      </c>
      <c r="K1437" s="259">
        <v>4466000</v>
      </c>
      <c r="L1437" s="259">
        <v>8932000</v>
      </c>
      <c r="M1437" s="260">
        <v>0</v>
      </c>
      <c r="N1437" s="259">
        <v>0</v>
      </c>
      <c r="O1437" s="261" t="s">
        <v>4887</v>
      </c>
    </row>
    <row r="1438" spans="1:15" ht="13.2" customHeight="1" x14ac:dyDescent="0.3">
      <c r="A1438" s="64" t="s">
        <v>5175</v>
      </c>
      <c r="B1438" s="252" t="s">
        <v>5135</v>
      </c>
      <c r="C1438" s="253" t="s">
        <v>5136</v>
      </c>
      <c r="D1438" s="245" t="s">
        <v>4757</v>
      </c>
      <c r="E1438" s="251" t="s">
        <v>5137</v>
      </c>
      <c r="F1438" s="254">
        <v>80003000</v>
      </c>
      <c r="G1438" s="255" t="s">
        <v>4861</v>
      </c>
      <c r="H1438" s="256" t="s">
        <v>5138</v>
      </c>
      <c r="I1438" s="257" t="s">
        <v>4760</v>
      </c>
      <c r="J1438" s="258">
        <v>0.14285714285714285</v>
      </c>
      <c r="K1438" s="259">
        <v>11429000</v>
      </c>
      <c r="L1438" s="259">
        <v>68574000</v>
      </c>
      <c r="M1438" s="260">
        <v>0</v>
      </c>
      <c r="N1438" s="259">
        <v>0</v>
      </c>
      <c r="O1438" s="261" t="s">
        <v>4761</v>
      </c>
    </row>
    <row r="1439" spans="1:15" ht="13.2" customHeight="1" x14ac:dyDescent="0.3">
      <c r="A1439" s="64" t="s">
        <v>5175</v>
      </c>
      <c r="B1439" s="252" t="s">
        <v>4789</v>
      </c>
      <c r="C1439" s="253" t="s">
        <v>5139</v>
      </c>
      <c r="D1439" s="245" t="s">
        <v>4757</v>
      </c>
      <c r="E1439" s="251" t="s">
        <v>5140</v>
      </c>
      <c r="F1439" s="254">
        <v>24535000</v>
      </c>
      <c r="G1439" s="255" t="s">
        <v>4842</v>
      </c>
      <c r="H1439" s="256" t="s">
        <v>5141</v>
      </c>
      <c r="I1439" s="257" t="s">
        <v>4760</v>
      </c>
      <c r="J1439" s="258">
        <v>0.14285714285714285</v>
      </c>
      <c r="K1439" s="259">
        <v>3505000</v>
      </c>
      <c r="L1439" s="259">
        <v>21030000</v>
      </c>
      <c r="M1439" s="260">
        <v>0</v>
      </c>
      <c r="N1439" s="259">
        <v>0</v>
      </c>
      <c r="O1439" s="261" t="s">
        <v>4795</v>
      </c>
    </row>
    <row r="1440" spans="1:15" ht="13.2" customHeight="1" x14ac:dyDescent="0.3">
      <c r="A1440" s="64" t="s">
        <v>5175</v>
      </c>
      <c r="B1440" s="252" t="s">
        <v>4789</v>
      </c>
      <c r="C1440" s="253" t="s">
        <v>5142</v>
      </c>
      <c r="D1440" s="245" t="s">
        <v>4757</v>
      </c>
      <c r="E1440" s="251" t="s">
        <v>5143</v>
      </c>
      <c r="F1440" s="254">
        <v>26110000</v>
      </c>
      <c r="G1440" s="255" t="s">
        <v>4846</v>
      </c>
      <c r="H1440" s="256" t="s">
        <v>5141</v>
      </c>
      <c r="I1440" s="257" t="s">
        <v>4760</v>
      </c>
      <c r="J1440" s="258">
        <v>0.14285714285714285</v>
      </c>
      <c r="K1440" s="259">
        <v>3730000</v>
      </c>
      <c r="L1440" s="259">
        <v>22380000</v>
      </c>
      <c r="M1440" s="260">
        <v>0</v>
      </c>
      <c r="N1440" s="259">
        <v>0</v>
      </c>
      <c r="O1440" s="261" t="s">
        <v>4795</v>
      </c>
    </row>
    <row r="1441" spans="1:15" ht="13.2" customHeight="1" x14ac:dyDescent="0.3">
      <c r="A1441" s="64" t="s">
        <v>5175</v>
      </c>
      <c r="B1441" s="252" t="s">
        <v>4863</v>
      </c>
      <c r="C1441" s="253" t="s">
        <v>5144</v>
      </c>
      <c r="D1441" s="245" t="s">
        <v>4757</v>
      </c>
      <c r="E1441" s="251" t="s">
        <v>5145</v>
      </c>
      <c r="F1441" s="254">
        <v>80003000</v>
      </c>
      <c r="G1441" s="255" t="s">
        <v>4866</v>
      </c>
      <c r="H1441" s="256" t="s">
        <v>5146</v>
      </c>
      <c r="I1441" s="257" t="s">
        <v>4760</v>
      </c>
      <c r="J1441" s="258">
        <v>0.14285714285714285</v>
      </c>
      <c r="K1441" s="259">
        <v>11429000</v>
      </c>
      <c r="L1441" s="259">
        <v>68574000</v>
      </c>
      <c r="M1441" s="260">
        <v>0</v>
      </c>
      <c r="N1441" s="259">
        <v>0</v>
      </c>
      <c r="O1441" s="261" t="s">
        <v>4795</v>
      </c>
    </row>
    <row r="1442" spans="1:15" ht="13.2" customHeight="1" x14ac:dyDescent="0.3">
      <c r="A1442" s="64" t="s">
        <v>5175</v>
      </c>
      <c r="B1442" s="252" t="s">
        <v>5147</v>
      </c>
      <c r="C1442" s="253" t="s">
        <v>5148</v>
      </c>
      <c r="D1442" s="245" t="s">
        <v>4757</v>
      </c>
      <c r="E1442" s="251" t="s">
        <v>5149</v>
      </c>
      <c r="F1442" s="254">
        <v>25710080</v>
      </c>
      <c r="G1442" s="255" t="s">
        <v>4825</v>
      </c>
      <c r="H1442" s="256" t="s">
        <v>5150</v>
      </c>
      <c r="I1442" s="257" t="s">
        <v>5151</v>
      </c>
      <c r="J1442" s="258">
        <v>0.25</v>
      </c>
      <c r="K1442" s="259">
        <v>6427520</v>
      </c>
      <c r="L1442" s="259">
        <v>19282560</v>
      </c>
      <c r="M1442" s="260">
        <v>0</v>
      </c>
      <c r="N1442" s="259">
        <v>0</v>
      </c>
      <c r="O1442" s="261" t="s">
        <v>4783</v>
      </c>
    </row>
    <row r="1443" spans="1:15" ht="13.2" customHeight="1" x14ac:dyDescent="0.3">
      <c r="A1443" s="64" t="s">
        <v>5175</v>
      </c>
      <c r="B1443" s="252" t="s">
        <v>4927</v>
      </c>
      <c r="C1443" s="253" t="s">
        <v>5152</v>
      </c>
      <c r="D1443" s="245" t="s">
        <v>4757</v>
      </c>
      <c r="E1443" s="251" t="s">
        <v>5153</v>
      </c>
      <c r="F1443" s="254">
        <v>11352920</v>
      </c>
      <c r="G1443" s="255" t="s">
        <v>4930</v>
      </c>
      <c r="H1443" s="256" t="s">
        <v>5150</v>
      </c>
      <c r="I1443" s="257" t="s">
        <v>5151</v>
      </c>
      <c r="J1443" s="258">
        <v>0.25</v>
      </c>
      <c r="K1443" s="259">
        <v>2838230</v>
      </c>
      <c r="L1443" s="259">
        <v>8514690</v>
      </c>
      <c r="M1443" s="260">
        <v>0</v>
      </c>
      <c r="N1443" s="259">
        <v>0</v>
      </c>
      <c r="O1443" s="261" t="s">
        <v>4931</v>
      </c>
    </row>
    <row r="1444" spans="1:15" ht="13.2" customHeight="1" x14ac:dyDescent="0.3">
      <c r="A1444" s="64" t="s">
        <v>5175</v>
      </c>
      <c r="B1444" s="252" t="s">
        <v>5154</v>
      </c>
      <c r="C1444" s="253" t="s">
        <v>5155</v>
      </c>
      <c r="D1444" s="245" t="s">
        <v>4757</v>
      </c>
      <c r="E1444" s="251" t="s">
        <v>5156</v>
      </c>
      <c r="F1444" s="254">
        <v>21708000</v>
      </c>
      <c r="G1444" s="255" t="s">
        <v>5157</v>
      </c>
      <c r="H1444" s="256" t="s">
        <v>5150</v>
      </c>
      <c r="I1444" s="257" t="s">
        <v>5151</v>
      </c>
      <c r="J1444" s="258">
        <v>0.25</v>
      </c>
      <c r="K1444" s="259">
        <v>5427000</v>
      </c>
      <c r="L1444" s="259">
        <v>16281000</v>
      </c>
      <c r="M1444" s="260">
        <v>0</v>
      </c>
      <c r="N1444" s="259">
        <v>0</v>
      </c>
      <c r="O1444" s="261" t="s">
        <v>4931</v>
      </c>
    </row>
    <row r="1445" spans="1:15" ht="13.2" customHeight="1" x14ac:dyDescent="0.3">
      <c r="A1445" s="64" t="s">
        <v>5175</v>
      </c>
      <c r="B1445" s="252" t="s">
        <v>5158</v>
      </c>
      <c r="C1445" s="253" t="s">
        <v>5159</v>
      </c>
      <c r="D1445" s="245" t="s">
        <v>4757</v>
      </c>
      <c r="E1445" s="251" t="s">
        <v>5160</v>
      </c>
      <c r="F1445" s="254">
        <v>26747300</v>
      </c>
      <c r="G1445" s="255" t="s">
        <v>5161</v>
      </c>
      <c r="H1445" s="256" t="s">
        <v>5162</v>
      </c>
      <c r="I1445" s="257" t="s">
        <v>4782</v>
      </c>
      <c r="J1445" s="258">
        <v>0.2</v>
      </c>
      <c r="K1445" s="259">
        <v>5349460</v>
      </c>
      <c r="L1445" s="259">
        <v>21397840</v>
      </c>
      <c r="M1445" s="260">
        <v>0</v>
      </c>
      <c r="N1445" s="259">
        <v>0</v>
      </c>
      <c r="O1445" s="261" t="s">
        <v>4908</v>
      </c>
    </row>
    <row r="1446" spans="1:15" ht="13.2" customHeight="1" x14ac:dyDescent="0.3">
      <c r="A1446" s="64" t="s">
        <v>5175</v>
      </c>
      <c r="B1446" s="252" t="s">
        <v>5154</v>
      </c>
      <c r="C1446" s="253" t="s">
        <v>5163</v>
      </c>
      <c r="D1446" s="245" t="s">
        <v>4757</v>
      </c>
      <c r="E1446" s="251" t="s">
        <v>5164</v>
      </c>
      <c r="F1446" s="254">
        <v>21708000</v>
      </c>
      <c r="G1446" s="255" t="s">
        <v>4947</v>
      </c>
      <c r="H1446" s="256" t="s">
        <v>5162</v>
      </c>
      <c r="I1446" s="257" t="s">
        <v>5151</v>
      </c>
      <c r="J1446" s="258">
        <v>0.25</v>
      </c>
      <c r="K1446" s="259">
        <v>5427000</v>
      </c>
      <c r="L1446" s="259">
        <v>16281000</v>
      </c>
      <c r="M1446" s="260">
        <v>0</v>
      </c>
      <c r="N1446" s="259">
        <v>0</v>
      </c>
      <c r="O1446" s="261" t="s">
        <v>4931</v>
      </c>
    </row>
    <row r="1447" spans="1:15" ht="13.2" customHeight="1" x14ac:dyDescent="0.3">
      <c r="A1447" s="64" t="s">
        <v>5175</v>
      </c>
      <c r="B1447" s="252" t="s">
        <v>5165</v>
      </c>
      <c r="C1447" s="253" t="s">
        <v>5166</v>
      </c>
      <c r="D1447" s="245" t="s">
        <v>4757</v>
      </c>
      <c r="E1447" s="251" t="s">
        <v>5167</v>
      </c>
      <c r="F1447" s="254">
        <v>35000000</v>
      </c>
      <c r="G1447" s="255" t="s">
        <v>4926</v>
      </c>
      <c r="H1447" s="256" t="s">
        <v>5162</v>
      </c>
      <c r="I1447" s="257" t="s">
        <v>4760</v>
      </c>
      <c r="J1447" s="258">
        <v>0.14285714285714285</v>
      </c>
      <c r="K1447" s="259">
        <v>5000000</v>
      </c>
      <c r="L1447" s="259">
        <v>30000000</v>
      </c>
      <c r="M1447" s="260">
        <v>0</v>
      </c>
      <c r="N1447" s="259">
        <v>0</v>
      </c>
      <c r="O1447" s="261" t="s">
        <v>4734</v>
      </c>
    </row>
    <row r="1448" spans="1:15" ht="13.2" customHeight="1" x14ac:dyDescent="0.3">
      <c r="A1448" s="64" t="s">
        <v>5175</v>
      </c>
      <c r="B1448" s="252" t="s">
        <v>4948</v>
      </c>
      <c r="C1448" s="253" t="s">
        <v>5168</v>
      </c>
      <c r="D1448" s="245" t="s">
        <v>4757</v>
      </c>
      <c r="E1448" s="251" t="s">
        <v>5169</v>
      </c>
      <c r="F1448" s="254">
        <v>26901600</v>
      </c>
      <c r="G1448" s="255" t="s">
        <v>4951</v>
      </c>
      <c r="H1448" s="256" t="s">
        <v>5162</v>
      </c>
      <c r="I1448" s="257" t="s">
        <v>5151</v>
      </c>
      <c r="J1448" s="258">
        <v>0.25</v>
      </c>
      <c r="K1448" s="259">
        <v>6725400</v>
      </c>
      <c r="L1448" s="259">
        <v>20176200</v>
      </c>
      <c r="M1448" s="260">
        <v>0</v>
      </c>
      <c r="N1448" s="259">
        <v>0</v>
      </c>
      <c r="O1448" s="261" t="s">
        <v>4952</v>
      </c>
    </row>
    <row r="1449" spans="1:15" ht="13.2" customHeight="1" x14ac:dyDescent="0.3">
      <c r="A1449" s="64" t="s">
        <v>5175</v>
      </c>
      <c r="B1449" s="252" t="s">
        <v>5154</v>
      </c>
      <c r="C1449" s="253" t="s">
        <v>5170</v>
      </c>
      <c r="D1449" s="245" t="s">
        <v>4757</v>
      </c>
      <c r="E1449" s="251" t="s">
        <v>5171</v>
      </c>
      <c r="F1449" s="254">
        <v>20007680</v>
      </c>
      <c r="G1449" s="255" t="s">
        <v>4941</v>
      </c>
      <c r="H1449" s="256" t="s">
        <v>5162</v>
      </c>
      <c r="I1449" s="257" t="s">
        <v>5151</v>
      </c>
      <c r="J1449" s="258">
        <v>0.25</v>
      </c>
      <c r="K1449" s="259">
        <v>5001920</v>
      </c>
      <c r="L1449" s="259">
        <v>15005760</v>
      </c>
      <c r="M1449" s="260">
        <v>0</v>
      </c>
      <c r="N1449" s="259">
        <v>0</v>
      </c>
      <c r="O1449" s="261" t="s">
        <v>4931</v>
      </c>
    </row>
    <row r="1450" spans="1:15" ht="13.2" customHeight="1" x14ac:dyDescent="0.3">
      <c r="A1450" s="64" t="s">
        <v>5175</v>
      </c>
      <c r="B1450" s="252" t="s">
        <v>5154</v>
      </c>
      <c r="C1450" s="253" t="s">
        <v>5172</v>
      </c>
      <c r="D1450" s="245" t="s">
        <v>4757</v>
      </c>
      <c r="E1450" s="251" t="s">
        <v>5173</v>
      </c>
      <c r="F1450" s="254">
        <v>20007680</v>
      </c>
      <c r="G1450" s="255" t="s">
        <v>4944</v>
      </c>
      <c r="H1450" s="256" t="s">
        <v>5162</v>
      </c>
      <c r="I1450" s="257" t="s">
        <v>5151</v>
      </c>
      <c r="J1450" s="258">
        <v>0.25</v>
      </c>
      <c r="K1450" s="259">
        <v>5001920</v>
      </c>
      <c r="L1450" s="259">
        <v>15005760</v>
      </c>
      <c r="M1450" s="260">
        <v>0</v>
      </c>
      <c r="N1450" s="259">
        <v>0</v>
      </c>
      <c r="O1450" s="261" t="s">
        <v>4931</v>
      </c>
    </row>
    <row r="1451" spans="1:15" ht="13.2" customHeight="1" x14ac:dyDescent="0.25">
      <c r="A1451" s="64" t="s">
        <v>5175</v>
      </c>
      <c r="B1451" s="96" t="s">
        <v>2307</v>
      </c>
      <c r="C1451" s="4" t="s">
        <v>2308</v>
      </c>
      <c r="D1451" s="74" t="s">
        <v>2213</v>
      </c>
      <c r="E1451" s="35" t="s">
        <v>2309</v>
      </c>
      <c r="F1451" s="97">
        <v>3833153390</v>
      </c>
      <c r="G1451" s="100" t="s">
        <v>2310</v>
      </c>
      <c r="H1451" s="91">
        <v>45048</v>
      </c>
      <c r="I1451" s="91">
        <v>45657</v>
      </c>
      <c r="J1451" s="99">
        <v>0.59</v>
      </c>
      <c r="K1451" s="97">
        <v>2869178053</v>
      </c>
      <c r="L1451" s="97">
        <v>1983877415</v>
      </c>
      <c r="M1451" s="98">
        <v>1</v>
      </c>
      <c r="N1451" s="97">
        <v>1019902078</v>
      </c>
      <c r="O1451" s="70" t="s">
        <v>2311</v>
      </c>
    </row>
    <row r="1452" spans="1:15" ht="13.2" customHeight="1" x14ac:dyDescent="0.25">
      <c r="A1452" s="64" t="s">
        <v>5175</v>
      </c>
      <c r="B1452" s="264" t="s">
        <v>2312</v>
      </c>
      <c r="C1452" s="127" t="s">
        <v>2313</v>
      </c>
      <c r="D1452" s="74" t="s">
        <v>2249</v>
      </c>
      <c r="E1452" s="35" t="s">
        <v>2314</v>
      </c>
      <c r="F1452" s="101">
        <v>12000000</v>
      </c>
      <c r="G1452" s="76" t="s">
        <v>2315</v>
      </c>
      <c r="H1452" s="83">
        <v>45351</v>
      </c>
      <c r="I1452" s="83">
        <v>45535</v>
      </c>
      <c r="J1452" s="99">
        <f>K1452/F1452</f>
        <v>0.11747383333333333</v>
      </c>
      <c r="K1452" s="97">
        <v>1409686</v>
      </c>
      <c r="L1452" s="103">
        <f>F1452-K1452</f>
        <v>10590314</v>
      </c>
      <c r="M1452" s="96"/>
      <c r="N1452" s="97">
        <v>0</v>
      </c>
      <c r="O1452" s="102" t="s">
        <v>2316</v>
      </c>
    </row>
    <row r="1453" spans="1:15" ht="13.2" customHeight="1" x14ac:dyDescent="0.25">
      <c r="A1453" s="61" t="s">
        <v>1999</v>
      </c>
      <c r="B1453" s="201" t="s">
        <v>2098</v>
      </c>
      <c r="C1453" s="34" t="s">
        <v>2021</v>
      </c>
      <c r="D1453" s="55" t="s">
        <v>1842</v>
      </c>
      <c r="E1453" s="34" t="s">
        <v>2021</v>
      </c>
      <c r="F1453" s="41">
        <v>14000000</v>
      </c>
      <c r="G1453" s="37" t="s">
        <v>2116</v>
      </c>
      <c r="H1453" s="38">
        <v>45366</v>
      </c>
      <c r="I1453" s="38">
        <v>45323</v>
      </c>
      <c r="J1453" s="40">
        <v>0.4</v>
      </c>
      <c r="K1453" s="41">
        <v>5600000</v>
      </c>
      <c r="L1453" s="41">
        <v>8400000</v>
      </c>
      <c r="M1453" s="98"/>
      <c r="N1453" s="113"/>
      <c r="O1453" s="243"/>
    </row>
    <row r="1454" spans="1:15" ht="13.2" customHeight="1" x14ac:dyDescent="0.25">
      <c r="A1454" s="61" t="s">
        <v>1999</v>
      </c>
      <c r="B1454" s="201" t="s">
        <v>2099</v>
      </c>
      <c r="C1454" s="34" t="s">
        <v>2022</v>
      </c>
      <c r="D1454" s="55" t="s">
        <v>1842</v>
      </c>
      <c r="E1454" s="34" t="s">
        <v>2022</v>
      </c>
      <c r="F1454" s="41">
        <v>15005760</v>
      </c>
      <c r="G1454" s="37" t="s">
        <v>2117</v>
      </c>
      <c r="H1454" s="38">
        <v>45382</v>
      </c>
      <c r="I1454" s="38">
        <v>45535</v>
      </c>
      <c r="J1454" s="40">
        <v>0.75</v>
      </c>
      <c r="K1454" s="167">
        <v>30011520</v>
      </c>
      <c r="L1454" s="41">
        <v>10003840</v>
      </c>
      <c r="M1454" s="98"/>
      <c r="N1454" s="113"/>
      <c r="O1454" s="243"/>
    </row>
    <row r="1455" spans="1:15" ht="13.2" customHeight="1" x14ac:dyDescent="0.25">
      <c r="A1455" s="61" t="s">
        <v>1999</v>
      </c>
      <c r="B1455" s="201" t="s">
        <v>2100</v>
      </c>
      <c r="C1455" s="34" t="s">
        <v>2023</v>
      </c>
      <c r="D1455" s="55" t="s">
        <v>1842</v>
      </c>
      <c r="E1455" s="34" t="s">
        <v>2023</v>
      </c>
      <c r="F1455" s="41">
        <v>16800000</v>
      </c>
      <c r="G1455" s="37" t="s">
        <v>2118</v>
      </c>
      <c r="H1455" s="38">
        <v>45382</v>
      </c>
      <c r="I1455" s="38">
        <v>45473</v>
      </c>
      <c r="J1455" s="40">
        <v>1</v>
      </c>
      <c r="K1455" s="41">
        <v>33600000</v>
      </c>
      <c r="L1455" s="41">
        <v>0</v>
      </c>
      <c r="M1455" s="98"/>
      <c r="N1455" s="113"/>
      <c r="O1455" s="243"/>
    </row>
    <row r="1456" spans="1:15" ht="13.2" customHeight="1" x14ac:dyDescent="0.25">
      <c r="A1456" s="61" t="s">
        <v>1999</v>
      </c>
      <c r="B1456" s="201" t="s">
        <v>2101</v>
      </c>
      <c r="C1456" s="36" t="s">
        <v>2024</v>
      </c>
      <c r="D1456" s="55" t="s">
        <v>1842</v>
      </c>
      <c r="E1456" s="36" t="s">
        <v>2024</v>
      </c>
      <c r="F1456" s="42">
        <v>27479200</v>
      </c>
      <c r="G1456" s="37" t="s">
        <v>2119</v>
      </c>
      <c r="H1456" s="39">
        <v>45504</v>
      </c>
      <c r="I1456" s="39">
        <v>45504</v>
      </c>
      <c r="J1456" s="40">
        <v>0.7142857142857143</v>
      </c>
      <c r="K1456" s="42">
        <v>19628000</v>
      </c>
      <c r="L1456" s="41">
        <v>7851200</v>
      </c>
      <c r="M1456" s="98"/>
      <c r="N1456" s="113"/>
      <c r="O1456" s="243"/>
    </row>
    <row r="1457" spans="1:15" ht="13.2" customHeight="1" x14ac:dyDescent="0.25">
      <c r="A1457" s="61" t="s">
        <v>1999</v>
      </c>
      <c r="B1457" s="201" t="s">
        <v>2102</v>
      </c>
      <c r="C1457" s="34" t="s">
        <v>2025</v>
      </c>
      <c r="D1457" s="55" t="s">
        <v>1842</v>
      </c>
      <c r="E1457" s="34" t="s">
        <v>2025</v>
      </c>
      <c r="F1457" s="41">
        <v>18000000</v>
      </c>
      <c r="G1457" s="37" t="s">
        <v>2120</v>
      </c>
      <c r="H1457" s="38">
        <v>45382</v>
      </c>
      <c r="I1457" s="38">
        <v>45646</v>
      </c>
      <c r="J1457" s="40">
        <v>0.51428571428571423</v>
      </c>
      <c r="K1457" s="41">
        <v>36000000</v>
      </c>
      <c r="L1457" s="41">
        <v>34000000</v>
      </c>
      <c r="M1457" s="98"/>
      <c r="N1457" s="113"/>
      <c r="O1457" s="243"/>
    </row>
    <row r="1458" spans="1:15" ht="13.2" customHeight="1" x14ac:dyDescent="0.25">
      <c r="A1458" s="61" t="s">
        <v>1999</v>
      </c>
      <c r="B1458" s="201" t="s">
        <v>2100</v>
      </c>
      <c r="C1458" s="34" t="s">
        <v>2026</v>
      </c>
      <c r="D1458" s="55" t="s">
        <v>1842</v>
      </c>
      <c r="E1458" s="34" t="s">
        <v>2026</v>
      </c>
      <c r="F1458" s="41">
        <v>16800000</v>
      </c>
      <c r="G1458" s="37" t="s">
        <v>2121</v>
      </c>
      <c r="H1458" s="38">
        <v>45382</v>
      </c>
      <c r="I1458" s="38">
        <v>45443</v>
      </c>
      <c r="J1458" s="40">
        <v>1</v>
      </c>
      <c r="K1458" s="41">
        <v>28000000</v>
      </c>
      <c r="L1458" s="41">
        <v>0</v>
      </c>
      <c r="M1458" s="98"/>
      <c r="N1458" s="113"/>
      <c r="O1458" s="243"/>
    </row>
    <row r="1459" spans="1:15" ht="13.2" customHeight="1" x14ac:dyDescent="0.25">
      <c r="A1459" s="61" t="s">
        <v>1999</v>
      </c>
      <c r="B1459" s="201" t="s">
        <v>2103</v>
      </c>
      <c r="C1459" s="34" t="s">
        <v>2027</v>
      </c>
      <c r="D1459" s="55" t="s">
        <v>1842</v>
      </c>
      <c r="E1459" s="34" t="s">
        <v>2027</v>
      </c>
      <c r="F1459" s="41">
        <v>27479200</v>
      </c>
      <c r="G1459" s="37" t="s">
        <v>2122</v>
      </c>
      <c r="H1459" s="38">
        <v>45504</v>
      </c>
      <c r="I1459" s="38">
        <v>45504</v>
      </c>
      <c r="J1459" s="40">
        <v>0.8571428571428571</v>
      </c>
      <c r="K1459" s="41">
        <v>23553600</v>
      </c>
      <c r="L1459" s="41">
        <v>3925600</v>
      </c>
      <c r="M1459" s="98"/>
      <c r="N1459" s="113"/>
      <c r="O1459" s="243"/>
    </row>
    <row r="1460" spans="1:15" ht="13.2" customHeight="1" x14ac:dyDescent="0.25">
      <c r="A1460" s="61" t="s">
        <v>1999</v>
      </c>
      <c r="B1460" s="201" t="s">
        <v>2104</v>
      </c>
      <c r="C1460" s="34" t="s">
        <v>2028</v>
      </c>
      <c r="D1460" s="55" t="s">
        <v>1842</v>
      </c>
      <c r="E1460" s="34" t="s">
        <v>2028</v>
      </c>
      <c r="F1460" s="41">
        <v>47077800</v>
      </c>
      <c r="G1460" s="37" t="s">
        <v>2123</v>
      </c>
      <c r="H1460" s="38">
        <v>45504</v>
      </c>
      <c r="I1460" s="38">
        <v>45504</v>
      </c>
      <c r="J1460" s="40">
        <v>0.8571428571428571</v>
      </c>
      <c r="K1460" s="41">
        <v>40352400</v>
      </c>
      <c r="L1460" s="41">
        <v>6725400</v>
      </c>
      <c r="M1460" s="98"/>
      <c r="N1460" s="113"/>
      <c r="O1460" s="243"/>
    </row>
    <row r="1461" spans="1:15" ht="13.2" customHeight="1" x14ac:dyDescent="0.25">
      <c r="A1461" s="61" t="s">
        <v>1999</v>
      </c>
      <c r="B1461" s="201" t="s">
        <v>2098</v>
      </c>
      <c r="C1461" s="34" t="s">
        <v>2029</v>
      </c>
      <c r="D1461" s="55" t="s">
        <v>1842</v>
      </c>
      <c r="E1461" s="34" t="s">
        <v>2029</v>
      </c>
      <c r="F1461" s="41">
        <v>30011520</v>
      </c>
      <c r="G1461" s="37" t="s">
        <v>2124</v>
      </c>
      <c r="H1461" s="38">
        <v>45473</v>
      </c>
      <c r="I1461" s="38">
        <v>45473</v>
      </c>
      <c r="J1461" s="40">
        <v>0.83333333333333337</v>
      </c>
      <c r="K1461" s="41">
        <v>25009600</v>
      </c>
      <c r="L1461" s="41">
        <v>5001920</v>
      </c>
      <c r="M1461" s="98"/>
      <c r="N1461" s="113"/>
      <c r="O1461" s="243"/>
    </row>
    <row r="1462" spans="1:15" ht="13.2" customHeight="1" x14ac:dyDescent="0.25">
      <c r="A1462" s="61" t="s">
        <v>1999</v>
      </c>
      <c r="B1462" s="201" t="s">
        <v>2003</v>
      </c>
      <c r="C1462" s="34" t="s">
        <v>2030</v>
      </c>
      <c r="D1462" s="55" t="s">
        <v>1842</v>
      </c>
      <c r="E1462" s="34" t="s">
        <v>2030</v>
      </c>
      <c r="F1462" s="41">
        <v>16800000</v>
      </c>
      <c r="G1462" s="37" t="s">
        <v>2125</v>
      </c>
      <c r="H1462" s="38">
        <v>45382</v>
      </c>
      <c r="I1462" s="38">
        <v>45382</v>
      </c>
      <c r="J1462" s="40">
        <v>1</v>
      </c>
      <c r="K1462" s="41">
        <v>16800000</v>
      </c>
      <c r="L1462" s="41">
        <v>0</v>
      </c>
      <c r="M1462" s="98"/>
      <c r="N1462" s="113"/>
      <c r="O1462" s="243"/>
    </row>
    <row r="1463" spans="1:15" ht="13.2" customHeight="1" x14ac:dyDescent="0.25">
      <c r="A1463" s="61" t="s">
        <v>1999</v>
      </c>
      <c r="B1463" s="201" t="s">
        <v>2003</v>
      </c>
      <c r="C1463" s="34" t="s">
        <v>2031</v>
      </c>
      <c r="D1463" s="55" t="s">
        <v>1842</v>
      </c>
      <c r="E1463" s="34" t="s">
        <v>2031</v>
      </c>
      <c r="F1463" s="41">
        <v>12000000</v>
      </c>
      <c r="G1463" s="37" t="s">
        <v>2126</v>
      </c>
      <c r="H1463" s="38">
        <v>45351</v>
      </c>
      <c r="I1463" s="38">
        <v>45382</v>
      </c>
      <c r="J1463" s="40">
        <v>1</v>
      </c>
      <c r="K1463" s="41">
        <v>18000000</v>
      </c>
      <c r="L1463" s="41">
        <v>0</v>
      </c>
      <c r="M1463" s="98"/>
      <c r="N1463" s="113"/>
      <c r="O1463" s="243"/>
    </row>
    <row r="1464" spans="1:15" ht="13.2" customHeight="1" x14ac:dyDescent="0.25">
      <c r="A1464" s="61" t="s">
        <v>1999</v>
      </c>
      <c r="B1464" s="201" t="s">
        <v>2104</v>
      </c>
      <c r="C1464" s="34" t="s">
        <v>2032</v>
      </c>
      <c r="D1464" s="55" t="s">
        <v>1842</v>
      </c>
      <c r="E1464" s="34" t="s">
        <v>2032</v>
      </c>
      <c r="F1464" s="41">
        <v>47077800</v>
      </c>
      <c r="G1464" s="37" t="s">
        <v>2127</v>
      </c>
      <c r="H1464" s="38">
        <v>45504</v>
      </c>
      <c r="I1464" s="38">
        <v>45504</v>
      </c>
      <c r="J1464" s="40">
        <v>0.8571428571428571</v>
      </c>
      <c r="K1464" s="41">
        <v>40352400</v>
      </c>
      <c r="L1464" s="41">
        <v>6725400</v>
      </c>
      <c r="M1464" s="98"/>
      <c r="N1464" s="113"/>
      <c r="O1464" s="243"/>
    </row>
    <row r="1465" spans="1:15" ht="13.2" customHeight="1" x14ac:dyDescent="0.25">
      <c r="A1465" s="61" t="s">
        <v>1999</v>
      </c>
      <c r="B1465" s="201" t="s">
        <v>2100</v>
      </c>
      <c r="C1465" s="34" t="s">
        <v>2033</v>
      </c>
      <c r="D1465" s="55" t="s">
        <v>1842</v>
      </c>
      <c r="E1465" s="34" t="s">
        <v>2033</v>
      </c>
      <c r="F1465" s="41">
        <v>16800000</v>
      </c>
      <c r="G1465" s="37" t="s">
        <v>2128</v>
      </c>
      <c r="H1465" s="38">
        <v>45382</v>
      </c>
      <c r="I1465" s="38">
        <v>45443</v>
      </c>
      <c r="J1465" s="40">
        <v>1</v>
      </c>
      <c r="K1465" s="41">
        <v>28000000</v>
      </c>
      <c r="L1465" s="41">
        <v>0</v>
      </c>
      <c r="M1465" s="98"/>
      <c r="N1465" s="113"/>
      <c r="O1465" s="243"/>
    </row>
    <row r="1466" spans="1:15" ht="13.2" customHeight="1" x14ac:dyDescent="0.25">
      <c r="A1466" s="61" t="s">
        <v>1999</v>
      </c>
      <c r="B1466" s="201" t="s">
        <v>2098</v>
      </c>
      <c r="C1466" s="34" t="s">
        <v>2034</v>
      </c>
      <c r="D1466" s="55" t="s">
        <v>1842</v>
      </c>
      <c r="E1466" s="34" t="s">
        <v>2034</v>
      </c>
      <c r="F1466" s="41">
        <v>13641600</v>
      </c>
      <c r="G1466" s="37" t="s">
        <v>2129</v>
      </c>
      <c r="H1466" s="38">
        <v>45382</v>
      </c>
      <c r="I1466" s="38">
        <v>45535</v>
      </c>
      <c r="J1466" s="40">
        <v>0.75</v>
      </c>
      <c r="K1466" s="41">
        <v>27283200</v>
      </c>
      <c r="L1466" s="41">
        <v>9094400</v>
      </c>
      <c r="M1466" s="98"/>
      <c r="N1466" s="113"/>
      <c r="O1466" s="243"/>
    </row>
    <row r="1467" spans="1:15" ht="13.2" customHeight="1" x14ac:dyDescent="0.25">
      <c r="A1467" s="61" t="s">
        <v>1999</v>
      </c>
      <c r="B1467" s="201" t="s">
        <v>2104</v>
      </c>
      <c r="C1467" s="34" t="s">
        <v>2035</v>
      </c>
      <c r="D1467" s="55" t="s">
        <v>1842</v>
      </c>
      <c r="E1467" s="34" t="s">
        <v>2035</v>
      </c>
      <c r="F1467" s="41">
        <v>47077800</v>
      </c>
      <c r="G1467" s="37" t="s">
        <v>2130</v>
      </c>
      <c r="H1467" s="38">
        <v>45504</v>
      </c>
      <c r="I1467" s="38">
        <v>45504</v>
      </c>
      <c r="J1467" s="40">
        <v>0.8571428571428571</v>
      </c>
      <c r="K1467" s="41">
        <v>40352400</v>
      </c>
      <c r="L1467" s="41">
        <v>6725400</v>
      </c>
      <c r="M1467" s="98"/>
      <c r="N1467" s="113"/>
      <c r="O1467" s="243"/>
    </row>
    <row r="1468" spans="1:15" ht="13.2" customHeight="1" x14ac:dyDescent="0.25">
      <c r="A1468" s="61" t="s">
        <v>1999</v>
      </c>
      <c r="B1468" s="201" t="s">
        <v>2105</v>
      </c>
      <c r="C1468" s="34" t="s">
        <v>2036</v>
      </c>
      <c r="D1468" s="55" t="s">
        <v>1842</v>
      </c>
      <c r="E1468" s="34" t="s">
        <v>2036</v>
      </c>
      <c r="F1468" s="41">
        <v>16800000</v>
      </c>
      <c r="G1468" s="37" t="s">
        <v>2131</v>
      </c>
      <c r="H1468" s="38">
        <v>45382</v>
      </c>
      <c r="I1468" s="38">
        <v>45646</v>
      </c>
      <c r="J1468" s="40">
        <v>0.53731343283582089</v>
      </c>
      <c r="K1468" s="41">
        <v>40320000</v>
      </c>
      <c r="L1468" s="41">
        <v>34720000</v>
      </c>
      <c r="M1468" s="98"/>
      <c r="N1468" s="113"/>
      <c r="O1468" s="243"/>
    </row>
    <row r="1469" spans="1:15" ht="13.2" customHeight="1" x14ac:dyDescent="0.25">
      <c r="A1469" s="61" t="s">
        <v>1999</v>
      </c>
      <c r="B1469" s="201" t="s">
        <v>2100</v>
      </c>
      <c r="C1469" s="34" t="s">
        <v>2037</v>
      </c>
      <c r="D1469" s="55" t="s">
        <v>1842</v>
      </c>
      <c r="E1469" s="34" t="s">
        <v>2037</v>
      </c>
      <c r="F1469" s="41">
        <v>16800000</v>
      </c>
      <c r="G1469" s="37" t="s">
        <v>2132</v>
      </c>
      <c r="H1469" s="38">
        <v>45382</v>
      </c>
      <c r="I1469" s="38">
        <v>45443</v>
      </c>
      <c r="J1469" s="40">
        <v>1</v>
      </c>
      <c r="K1469" s="41">
        <v>28000000</v>
      </c>
      <c r="L1469" s="41">
        <v>0</v>
      </c>
      <c r="M1469" s="98"/>
      <c r="N1469" s="113"/>
      <c r="O1469" s="243"/>
    </row>
    <row r="1470" spans="1:15" ht="13.2" customHeight="1" x14ac:dyDescent="0.25">
      <c r="A1470" s="61" t="s">
        <v>1999</v>
      </c>
      <c r="B1470" s="201" t="s">
        <v>2100</v>
      </c>
      <c r="C1470" s="34" t="s">
        <v>2038</v>
      </c>
      <c r="D1470" s="55" t="s">
        <v>1842</v>
      </c>
      <c r="E1470" s="34" t="s">
        <v>2038</v>
      </c>
      <c r="F1470" s="41">
        <v>16800000</v>
      </c>
      <c r="G1470" s="37" t="s">
        <v>2133</v>
      </c>
      <c r="H1470" s="38">
        <v>45382</v>
      </c>
      <c r="I1470" s="38">
        <v>45443</v>
      </c>
      <c r="J1470" s="40">
        <v>1</v>
      </c>
      <c r="K1470" s="41">
        <v>28000000</v>
      </c>
      <c r="L1470" s="41">
        <v>0</v>
      </c>
      <c r="M1470" s="98"/>
      <c r="N1470" s="113"/>
      <c r="O1470" s="243"/>
    </row>
    <row r="1471" spans="1:15" ht="13.2" customHeight="1" x14ac:dyDescent="0.25">
      <c r="A1471" s="61" t="s">
        <v>1999</v>
      </c>
      <c r="B1471" s="201" t="s">
        <v>2106</v>
      </c>
      <c r="C1471" s="34" t="s">
        <v>2039</v>
      </c>
      <c r="D1471" s="55" t="s">
        <v>1842</v>
      </c>
      <c r="E1471" s="34" t="s">
        <v>2039</v>
      </c>
      <c r="F1471" s="41">
        <v>15005760</v>
      </c>
      <c r="G1471" s="37" t="s">
        <v>2134</v>
      </c>
      <c r="H1471" s="38">
        <v>45382</v>
      </c>
      <c r="I1471" s="38">
        <v>45382</v>
      </c>
      <c r="J1471" s="40">
        <v>1</v>
      </c>
      <c r="K1471" s="41">
        <v>15005760</v>
      </c>
      <c r="L1471" s="41">
        <v>0</v>
      </c>
      <c r="M1471" s="98"/>
      <c r="N1471" s="113"/>
      <c r="O1471" s="243"/>
    </row>
    <row r="1472" spans="1:15" ht="13.2" customHeight="1" x14ac:dyDescent="0.25">
      <c r="A1472" s="61" t="s">
        <v>1999</v>
      </c>
      <c r="B1472" s="201" t="s">
        <v>2107</v>
      </c>
      <c r="C1472" s="34" t="s">
        <v>2040</v>
      </c>
      <c r="D1472" s="55" t="s">
        <v>1842</v>
      </c>
      <c r="E1472" s="34" t="s">
        <v>2040</v>
      </c>
      <c r="F1472" s="41">
        <v>57264900</v>
      </c>
      <c r="G1472" s="37" t="s">
        <v>2135</v>
      </c>
      <c r="H1472" s="38">
        <v>45504</v>
      </c>
      <c r="I1472" s="38">
        <v>45504</v>
      </c>
      <c r="J1472" s="40">
        <v>0.83333333333333337</v>
      </c>
      <c r="K1472" s="41">
        <v>40903500</v>
      </c>
      <c r="L1472" s="41">
        <v>8180700</v>
      </c>
      <c r="M1472" s="98"/>
      <c r="N1472" s="113"/>
      <c r="O1472" s="243"/>
    </row>
    <row r="1473" spans="1:15" ht="13.2" customHeight="1" x14ac:dyDescent="0.25">
      <c r="A1473" s="61" t="s">
        <v>1999</v>
      </c>
      <c r="B1473" s="201" t="s">
        <v>2008</v>
      </c>
      <c r="C1473" s="34" t="s">
        <v>2041</v>
      </c>
      <c r="D1473" s="55" t="s">
        <v>1842</v>
      </c>
      <c r="E1473" s="34" t="s">
        <v>2041</v>
      </c>
      <c r="F1473" s="41">
        <v>8685600</v>
      </c>
      <c r="G1473" s="37" t="s">
        <v>2136</v>
      </c>
      <c r="H1473" s="38">
        <v>45381</v>
      </c>
      <c r="I1473" s="38">
        <v>45381</v>
      </c>
      <c r="J1473" s="40">
        <v>1</v>
      </c>
      <c r="K1473" s="41">
        <v>8685600</v>
      </c>
      <c r="L1473" s="41">
        <v>0</v>
      </c>
      <c r="M1473" s="98"/>
      <c r="N1473" s="113"/>
      <c r="O1473" s="243"/>
    </row>
    <row r="1474" spans="1:15" ht="13.2" customHeight="1" x14ac:dyDescent="0.25">
      <c r="A1474" s="61" t="s">
        <v>1999</v>
      </c>
      <c r="B1474" s="201" t="s">
        <v>2008</v>
      </c>
      <c r="C1474" s="34" t="s">
        <v>2042</v>
      </c>
      <c r="D1474" s="55" t="s">
        <v>1842</v>
      </c>
      <c r="E1474" s="34" t="s">
        <v>2042</v>
      </c>
      <c r="F1474" s="41">
        <v>8685600</v>
      </c>
      <c r="G1474" s="37" t="s">
        <v>2137</v>
      </c>
      <c r="H1474" s="38">
        <v>45381</v>
      </c>
      <c r="I1474" s="38">
        <v>45535</v>
      </c>
      <c r="J1474" s="40">
        <v>0.625</v>
      </c>
      <c r="K1474" s="41">
        <v>14476000</v>
      </c>
      <c r="L1474" s="41">
        <v>8685600</v>
      </c>
      <c r="M1474" s="98"/>
      <c r="N1474" s="113"/>
      <c r="O1474" s="243"/>
    </row>
    <row r="1475" spans="1:15" ht="13.2" customHeight="1" x14ac:dyDescent="0.25">
      <c r="A1475" s="61" t="s">
        <v>1999</v>
      </c>
      <c r="B1475" s="201" t="s">
        <v>2008</v>
      </c>
      <c r="C1475" s="34" t="s">
        <v>2043</v>
      </c>
      <c r="D1475" s="55" t="s">
        <v>1842</v>
      </c>
      <c r="E1475" s="34" t="s">
        <v>2043</v>
      </c>
      <c r="F1475" s="41">
        <v>8685600</v>
      </c>
      <c r="G1475" s="37" t="s">
        <v>2138</v>
      </c>
      <c r="H1475" s="38">
        <v>45381</v>
      </c>
      <c r="I1475" s="38">
        <v>45535</v>
      </c>
      <c r="J1475" s="40">
        <v>0.625</v>
      </c>
      <c r="K1475" s="41">
        <v>14476000</v>
      </c>
      <c r="L1475" s="41">
        <v>8685600</v>
      </c>
      <c r="M1475" s="98"/>
      <c r="N1475" s="113"/>
      <c r="O1475" s="243"/>
    </row>
    <row r="1476" spans="1:15" ht="13.2" customHeight="1" x14ac:dyDescent="0.25">
      <c r="A1476" s="61" t="s">
        <v>1999</v>
      </c>
      <c r="B1476" s="201" t="s">
        <v>2008</v>
      </c>
      <c r="C1476" s="34" t="s">
        <v>2044</v>
      </c>
      <c r="D1476" s="55" t="s">
        <v>1842</v>
      </c>
      <c r="E1476" s="34" t="s">
        <v>2044</v>
      </c>
      <c r="F1476" s="41">
        <v>9744000</v>
      </c>
      <c r="G1476" s="37" t="s">
        <v>2139</v>
      </c>
      <c r="H1476" s="38">
        <v>45381</v>
      </c>
      <c r="I1476" s="38">
        <v>45381</v>
      </c>
      <c r="J1476" s="40">
        <v>1</v>
      </c>
      <c r="K1476" s="41">
        <v>9744000</v>
      </c>
      <c r="L1476" s="41">
        <v>0</v>
      </c>
      <c r="M1476" s="98"/>
      <c r="N1476" s="113"/>
      <c r="O1476" s="243"/>
    </row>
    <row r="1477" spans="1:15" ht="13.2" customHeight="1" x14ac:dyDescent="0.25">
      <c r="A1477" s="61" t="s">
        <v>1999</v>
      </c>
      <c r="B1477" s="201" t="s">
        <v>2008</v>
      </c>
      <c r="C1477" s="34" t="s">
        <v>2045</v>
      </c>
      <c r="D1477" s="55" t="s">
        <v>1842</v>
      </c>
      <c r="E1477" s="34" t="s">
        <v>2045</v>
      </c>
      <c r="F1477" s="41">
        <v>8685600</v>
      </c>
      <c r="G1477" s="37" t="s">
        <v>2140</v>
      </c>
      <c r="H1477" s="38">
        <v>45381</v>
      </c>
      <c r="I1477" s="38">
        <v>45535</v>
      </c>
      <c r="J1477" s="40">
        <v>0.625</v>
      </c>
      <c r="K1477" s="41">
        <v>14476000</v>
      </c>
      <c r="L1477" s="41">
        <v>8685600</v>
      </c>
      <c r="M1477" s="98"/>
      <c r="N1477" s="113"/>
      <c r="O1477" s="243"/>
    </row>
    <row r="1478" spans="1:15" ht="13.2" customHeight="1" x14ac:dyDescent="0.25">
      <c r="A1478" s="61" t="s">
        <v>1999</v>
      </c>
      <c r="B1478" s="201" t="s">
        <v>2108</v>
      </c>
      <c r="C1478" s="34" t="s">
        <v>2046</v>
      </c>
      <c r="D1478" s="55" t="s">
        <v>1842</v>
      </c>
      <c r="E1478" s="34" t="s">
        <v>2046</v>
      </c>
      <c r="F1478" s="41">
        <v>12532800</v>
      </c>
      <c r="G1478" s="37" t="s">
        <v>2141</v>
      </c>
      <c r="H1478" s="38">
        <v>45381</v>
      </c>
      <c r="I1478" s="38">
        <v>45381</v>
      </c>
      <c r="J1478" s="40">
        <v>1</v>
      </c>
      <c r="K1478" s="41">
        <v>12532800</v>
      </c>
      <c r="L1478" s="41">
        <v>0</v>
      </c>
      <c r="M1478" s="98"/>
      <c r="N1478" s="113"/>
      <c r="O1478" s="243"/>
    </row>
    <row r="1479" spans="1:15" ht="13.2" customHeight="1" x14ac:dyDescent="0.25">
      <c r="A1479" s="61" t="s">
        <v>1999</v>
      </c>
      <c r="B1479" s="201" t="s">
        <v>2008</v>
      </c>
      <c r="C1479" s="34" t="s">
        <v>2047</v>
      </c>
      <c r="D1479" s="55" t="s">
        <v>1842</v>
      </c>
      <c r="E1479" s="34" t="s">
        <v>2047</v>
      </c>
      <c r="F1479" s="41">
        <v>8685600</v>
      </c>
      <c r="G1479" s="37" t="s">
        <v>2142</v>
      </c>
      <c r="H1479" s="38">
        <v>45381</v>
      </c>
      <c r="I1479" s="38">
        <v>45535</v>
      </c>
      <c r="J1479" s="40">
        <v>0.625</v>
      </c>
      <c r="K1479" s="41">
        <v>14476000</v>
      </c>
      <c r="L1479" s="41">
        <v>8685600</v>
      </c>
      <c r="M1479" s="98"/>
      <c r="N1479" s="113"/>
      <c r="O1479" s="243"/>
    </row>
    <row r="1480" spans="1:15" ht="13.2" customHeight="1" x14ac:dyDescent="0.25">
      <c r="A1480" s="61" t="s">
        <v>1999</v>
      </c>
      <c r="B1480" s="201" t="s">
        <v>2109</v>
      </c>
      <c r="C1480" s="34" t="s">
        <v>2048</v>
      </c>
      <c r="D1480" s="55" t="s">
        <v>1842</v>
      </c>
      <c r="E1480" s="34" t="s">
        <v>2048</v>
      </c>
      <c r="F1480" s="41">
        <v>8685600</v>
      </c>
      <c r="G1480" s="37" t="s">
        <v>2143</v>
      </c>
      <c r="H1480" s="38">
        <v>45381</v>
      </c>
      <c r="I1480" s="38">
        <v>45535</v>
      </c>
      <c r="J1480" s="40">
        <v>0.625</v>
      </c>
      <c r="K1480" s="41">
        <v>14476000</v>
      </c>
      <c r="L1480" s="41">
        <v>8685600</v>
      </c>
      <c r="M1480" s="98"/>
      <c r="N1480" s="113"/>
      <c r="O1480" s="243"/>
    </row>
    <row r="1481" spans="1:15" ht="13.2" customHeight="1" x14ac:dyDescent="0.25">
      <c r="A1481" s="61" t="s">
        <v>1999</v>
      </c>
      <c r="B1481" s="201" t="s">
        <v>2008</v>
      </c>
      <c r="C1481" s="34" t="s">
        <v>2049</v>
      </c>
      <c r="D1481" s="55" t="s">
        <v>1842</v>
      </c>
      <c r="E1481" s="34" t="s">
        <v>2049</v>
      </c>
      <c r="F1481" s="41">
        <v>6599040</v>
      </c>
      <c r="G1481" s="37" t="s">
        <v>2144</v>
      </c>
      <c r="H1481" s="38">
        <v>45381</v>
      </c>
      <c r="I1481" s="38">
        <v>45381</v>
      </c>
      <c r="J1481" s="40">
        <v>1</v>
      </c>
      <c r="K1481" s="41">
        <v>6599040</v>
      </c>
      <c r="L1481" s="41">
        <v>0</v>
      </c>
      <c r="M1481" s="98"/>
      <c r="N1481" s="113"/>
      <c r="O1481" s="243"/>
    </row>
    <row r="1482" spans="1:15" ht="13.2" customHeight="1" x14ac:dyDescent="0.25">
      <c r="A1482" s="61" t="s">
        <v>1999</v>
      </c>
      <c r="B1482" s="201" t="s">
        <v>2008</v>
      </c>
      <c r="C1482" s="34" t="s">
        <v>2050</v>
      </c>
      <c r="D1482" s="55" t="s">
        <v>1842</v>
      </c>
      <c r="E1482" s="34" t="s">
        <v>2050</v>
      </c>
      <c r="F1482" s="41">
        <v>8685600</v>
      </c>
      <c r="G1482" s="37" t="s">
        <v>2145</v>
      </c>
      <c r="H1482" s="38">
        <v>45381</v>
      </c>
      <c r="I1482" s="38">
        <v>45381</v>
      </c>
      <c r="J1482" s="40">
        <v>1</v>
      </c>
      <c r="K1482" s="41">
        <v>8685600</v>
      </c>
      <c r="L1482" s="41">
        <v>0</v>
      </c>
      <c r="M1482" s="98"/>
      <c r="N1482" s="113"/>
      <c r="O1482" s="243"/>
    </row>
    <row r="1483" spans="1:15" ht="13.2" customHeight="1" x14ac:dyDescent="0.25">
      <c r="A1483" s="61" t="s">
        <v>1999</v>
      </c>
      <c r="B1483" s="201" t="s">
        <v>2110</v>
      </c>
      <c r="C1483" s="34" t="s">
        <v>2051</v>
      </c>
      <c r="D1483" s="55" t="s">
        <v>1842</v>
      </c>
      <c r="E1483" s="34" t="s">
        <v>2051</v>
      </c>
      <c r="F1483" s="41">
        <v>8685600</v>
      </c>
      <c r="G1483" s="37" t="s">
        <v>2146</v>
      </c>
      <c r="H1483" s="38">
        <v>45382</v>
      </c>
      <c r="I1483" s="38">
        <v>45443</v>
      </c>
      <c r="J1483" s="40">
        <v>1</v>
      </c>
      <c r="K1483" s="41">
        <v>14476000</v>
      </c>
      <c r="L1483" s="41">
        <v>0</v>
      </c>
      <c r="M1483" s="98"/>
      <c r="N1483" s="113"/>
      <c r="O1483" s="243"/>
    </row>
    <row r="1484" spans="1:15" ht="13.2" customHeight="1" x14ac:dyDescent="0.25">
      <c r="A1484" s="61" t="s">
        <v>1999</v>
      </c>
      <c r="B1484" s="201" t="s">
        <v>2002</v>
      </c>
      <c r="C1484" s="34" t="s">
        <v>2052</v>
      </c>
      <c r="D1484" s="55" t="s">
        <v>1842</v>
      </c>
      <c r="E1484" s="34" t="s">
        <v>2052</v>
      </c>
      <c r="F1484" s="41">
        <v>26198700</v>
      </c>
      <c r="G1484" s="37" t="s">
        <v>2147</v>
      </c>
      <c r="H1484" s="38">
        <v>45412</v>
      </c>
      <c r="I1484" s="38">
        <v>45504</v>
      </c>
      <c r="J1484" s="40">
        <v>0.83333333333333337</v>
      </c>
      <c r="K1484" s="41">
        <v>43664500</v>
      </c>
      <c r="L1484" s="41">
        <v>8732900</v>
      </c>
      <c r="M1484" s="98"/>
      <c r="N1484" s="113"/>
      <c r="O1484" s="243"/>
    </row>
    <row r="1485" spans="1:15" ht="13.2" customHeight="1" x14ac:dyDescent="0.25">
      <c r="A1485" s="61" t="s">
        <v>1999</v>
      </c>
      <c r="B1485" s="201" t="s">
        <v>2003</v>
      </c>
      <c r="C1485" s="34" t="s">
        <v>2053</v>
      </c>
      <c r="D1485" s="55" t="s">
        <v>1842</v>
      </c>
      <c r="E1485" s="34" t="s">
        <v>2053</v>
      </c>
      <c r="F1485" s="41">
        <v>22400000</v>
      </c>
      <c r="G1485" s="37" t="s">
        <v>2148</v>
      </c>
      <c r="H1485" s="38">
        <v>45443</v>
      </c>
      <c r="I1485" s="38">
        <v>45443</v>
      </c>
      <c r="J1485" s="40">
        <v>0.5</v>
      </c>
      <c r="K1485" s="41">
        <v>11200000</v>
      </c>
      <c r="L1485" s="41">
        <v>11200000</v>
      </c>
      <c r="M1485" s="98"/>
      <c r="N1485" s="113"/>
      <c r="O1485" s="243"/>
    </row>
    <row r="1486" spans="1:15" ht="13.2" customHeight="1" x14ac:dyDescent="0.25">
      <c r="A1486" s="61" t="s">
        <v>1999</v>
      </c>
      <c r="B1486" s="201" t="s">
        <v>2003</v>
      </c>
      <c r="C1486" s="34" t="s">
        <v>2054</v>
      </c>
      <c r="D1486" s="55" t="s">
        <v>1842</v>
      </c>
      <c r="E1486" s="34" t="s">
        <v>2054</v>
      </c>
      <c r="F1486" s="41">
        <v>22400000</v>
      </c>
      <c r="G1486" s="37" t="s">
        <v>2149</v>
      </c>
      <c r="H1486" s="38">
        <v>45443</v>
      </c>
      <c r="I1486" s="38">
        <v>45443</v>
      </c>
      <c r="J1486" s="40">
        <v>1</v>
      </c>
      <c r="K1486" s="41">
        <v>22400000</v>
      </c>
      <c r="L1486" s="41">
        <v>0</v>
      </c>
      <c r="M1486" s="98"/>
      <c r="N1486" s="113"/>
      <c r="O1486" s="243"/>
    </row>
    <row r="1487" spans="1:15" ht="13.2" customHeight="1" x14ac:dyDescent="0.25">
      <c r="A1487" s="61" t="s">
        <v>1999</v>
      </c>
      <c r="B1487" s="201" t="s">
        <v>2003</v>
      </c>
      <c r="C1487" s="34" t="s">
        <v>2055</v>
      </c>
      <c r="D1487" s="55" t="s">
        <v>1842</v>
      </c>
      <c r="E1487" s="34" t="s">
        <v>2055</v>
      </c>
      <c r="F1487" s="41">
        <v>22400000</v>
      </c>
      <c r="G1487" s="37" t="s">
        <v>2150</v>
      </c>
      <c r="H1487" s="38">
        <v>45443</v>
      </c>
      <c r="I1487" s="38">
        <v>45443</v>
      </c>
      <c r="J1487" s="40">
        <v>1</v>
      </c>
      <c r="K1487" s="41">
        <v>22400000</v>
      </c>
      <c r="L1487" s="41">
        <v>0</v>
      </c>
      <c r="M1487" s="98"/>
      <c r="N1487" s="113"/>
      <c r="O1487" s="243"/>
    </row>
    <row r="1488" spans="1:15" ht="13.2" customHeight="1" x14ac:dyDescent="0.25">
      <c r="A1488" s="61" t="s">
        <v>1999</v>
      </c>
      <c r="B1488" s="201" t="s">
        <v>2111</v>
      </c>
      <c r="C1488" s="34" t="s">
        <v>2056</v>
      </c>
      <c r="D1488" s="55" t="s">
        <v>1842</v>
      </c>
      <c r="E1488" s="34" t="s">
        <v>2056</v>
      </c>
      <c r="F1488" s="41">
        <v>8355200</v>
      </c>
      <c r="G1488" s="37" t="s">
        <v>2151</v>
      </c>
      <c r="H1488" s="38">
        <v>45382</v>
      </c>
      <c r="I1488" s="38">
        <v>45443</v>
      </c>
      <c r="J1488" s="40">
        <v>1</v>
      </c>
      <c r="K1488" s="41">
        <v>16710400</v>
      </c>
      <c r="L1488" s="41">
        <v>0</v>
      </c>
      <c r="M1488" s="98"/>
      <c r="N1488" s="113"/>
      <c r="O1488" s="243"/>
    </row>
    <row r="1489" spans="1:15" ht="13.2" customHeight="1" x14ac:dyDescent="0.25">
      <c r="A1489" s="61" t="s">
        <v>1999</v>
      </c>
      <c r="B1489" s="201" t="s">
        <v>2003</v>
      </c>
      <c r="C1489" s="34" t="s">
        <v>2057</v>
      </c>
      <c r="D1489" s="55" t="s">
        <v>1842</v>
      </c>
      <c r="E1489" s="34" t="s">
        <v>2057</v>
      </c>
      <c r="F1489" s="41">
        <v>11200000</v>
      </c>
      <c r="G1489" s="37" t="s">
        <v>2152</v>
      </c>
      <c r="H1489" s="38">
        <v>45382</v>
      </c>
      <c r="I1489" s="38">
        <v>45412</v>
      </c>
      <c r="J1489" s="40">
        <v>1</v>
      </c>
      <c r="K1489" s="41">
        <v>16800000</v>
      </c>
      <c r="L1489" s="41">
        <v>0</v>
      </c>
      <c r="M1489" s="98"/>
      <c r="N1489" s="113"/>
      <c r="O1489" s="243"/>
    </row>
    <row r="1490" spans="1:15" ht="13.2" customHeight="1" x14ac:dyDescent="0.25">
      <c r="A1490" s="61" t="s">
        <v>1999</v>
      </c>
      <c r="B1490" s="201" t="s">
        <v>2112</v>
      </c>
      <c r="C1490" s="34" t="s">
        <v>2058</v>
      </c>
      <c r="D1490" s="55" t="s">
        <v>1842</v>
      </c>
      <c r="E1490" s="34" t="s">
        <v>2058</v>
      </c>
      <c r="F1490" s="41">
        <v>11200000</v>
      </c>
      <c r="G1490" s="37" t="s">
        <v>2153</v>
      </c>
      <c r="H1490" s="38">
        <v>45382</v>
      </c>
      <c r="I1490" s="38">
        <v>45412</v>
      </c>
      <c r="J1490" s="40">
        <v>1</v>
      </c>
      <c r="K1490" s="41">
        <v>16800000</v>
      </c>
      <c r="L1490" s="41">
        <v>0</v>
      </c>
      <c r="M1490" s="98"/>
      <c r="N1490" s="113"/>
      <c r="O1490" s="243"/>
    </row>
    <row r="1491" spans="1:15" ht="13.2" customHeight="1" x14ac:dyDescent="0.25">
      <c r="A1491" s="61" t="s">
        <v>1999</v>
      </c>
      <c r="B1491" s="201" t="s">
        <v>2003</v>
      </c>
      <c r="C1491" s="34" t="s">
        <v>2059</v>
      </c>
      <c r="D1491" s="55" t="s">
        <v>1842</v>
      </c>
      <c r="E1491" s="34" t="s">
        <v>2059</v>
      </c>
      <c r="F1491" s="41">
        <v>22400000</v>
      </c>
      <c r="G1491" s="37" t="s">
        <v>2154</v>
      </c>
      <c r="H1491" s="38">
        <v>45443</v>
      </c>
      <c r="I1491" s="38">
        <v>45443</v>
      </c>
      <c r="J1491" s="40">
        <v>1</v>
      </c>
      <c r="K1491" s="41">
        <v>22400000</v>
      </c>
      <c r="L1491" s="41">
        <v>0</v>
      </c>
      <c r="M1491" s="98"/>
      <c r="N1491" s="113"/>
      <c r="O1491" s="243"/>
    </row>
    <row r="1492" spans="1:15" ht="13.2" customHeight="1" x14ac:dyDescent="0.25">
      <c r="A1492" s="61" t="s">
        <v>1999</v>
      </c>
      <c r="B1492" s="201" t="s">
        <v>2113</v>
      </c>
      <c r="C1492" s="34" t="s">
        <v>2060</v>
      </c>
      <c r="D1492" s="55" t="s">
        <v>1842</v>
      </c>
      <c r="E1492" s="34" t="s">
        <v>2060</v>
      </c>
      <c r="F1492" s="41">
        <v>45716000</v>
      </c>
      <c r="G1492" s="37" t="s">
        <v>2155</v>
      </c>
      <c r="H1492" s="38">
        <v>45442</v>
      </c>
      <c r="I1492" s="38">
        <v>45442</v>
      </c>
      <c r="J1492" s="40">
        <v>1</v>
      </c>
      <c r="K1492" s="41">
        <v>45716000</v>
      </c>
      <c r="L1492" s="41">
        <v>0</v>
      </c>
      <c r="M1492" s="98"/>
      <c r="N1492" s="113"/>
      <c r="O1492" s="243"/>
    </row>
    <row r="1493" spans="1:15" ht="13.2" customHeight="1" x14ac:dyDescent="0.25">
      <c r="A1493" s="61" t="s">
        <v>1999</v>
      </c>
      <c r="B1493" s="201" t="s">
        <v>2114</v>
      </c>
      <c r="C1493" s="34" t="s">
        <v>2061</v>
      </c>
      <c r="D1493" s="55" t="s">
        <v>1842</v>
      </c>
      <c r="E1493" s="34" t="s">
        <v>2061</v>
      </c>
      <c r="F1493" s="41">
        <v>26198700</v>
      </c>
      <c r="G1493" s="37" t="s">
        <v>2156</v>
      </c>
      <c r="H1493" s="38">
        <v>45443</v>
      </c>
      <c r="I1493" s="38">
        <v>45646</v>
      </c>
      <c r="J1493" s="40">
        <v>0.20689663341941292</v>
      </c>
      <c r="K1493" s="41">
        <v>17465800</v>
      </c>
      <c r="L1493" s="41">
        <v>66952200</v>
      </c>
      <c r="M1493" s="98"/>
      <c r="N1493" s="113"/>
      <c r="O1493" s="243"/>
    </row>
    <row r="1494" spans="1:15" ht="13.2" customHeight="1" x14ac:dyDescent="0.25">
      <c r="A1494" s="61" t="s">
        <v>1999</v>
      </c>
      <c r="B1494" s="201" t="s">
        <v>2115</v>
      </c>
      <c r="C1494" s="34" t="s">
        <v>2062</v>
      </c>
      <c r="D1494" s="55" t="s">
        <v>1842</v>
      </c>
      <c r="E1494" s="34" t="s">
        <v>2062</v>
      </c>
      <c r="F1494" s="41">
        <v>7851200</v>
      </c>
      <c r="G1494" s="37" t="s">
        <v>2157</v>
      </c>
      <c r="H1494" s="38">
        <v>45412</v>
      </c>
      <c r="I1494" s="38">
        <v>45412</v>
      </c>
      <c r="J1494" s="40">
        <v>1</v>
      </c>
      <c r="K1494" s="41">
        <v>7851200</v>
      </c>
      <c r="L1494" s="41">
        <v>0</v>
      </c>
      <c r="M1494" s="98"/>
      <c r="N1494" s="113"/>
      <c r="O1494" s="243"/>
    </row>
    <row r="1495" spans="1:15" ht="13.2" customHeight="1" x14ac:dyDescent="0.25">
      <c r="A1495" s="61" t="s">
        <v>1999</v>
      </c>
      <c r="B1495" s="201" t="s">
        <v>2000</v>
      </c>
      <c r="C1495" s="34" t="s">
        <v>2063</v>
      </c>
      <c r="D1495" s="55" t="s">
        <v>1842</v>
      </c>
      <c r="E1495" s="34" t="s">
        <v>2063</v>
      </c>
      <c r="F1495" s="41">
        <v>24000000</v>
      </c>
      <c r="G1495" s="37" t="s">
        <v>2158</v>
      </c>
      <c r="H1495" s="38">
        <v>45473</v>
      </c>
      <c r="I1495" s="38">
        <v>45473</v>
      </c>
      <c r="J1495" s="40">
        <v>1</v>
      </c>
      <c r="K1495" s="41">
        <v>24000000</v>
      </c>
      <c r="L1495" s="41">
        <v>0</v>
      </c>
      <c r="M1495" s="98"/>
      <c r="N1495" s="113"/>
      <c r="O1495" s="243"/>
    </row>
    <row r="1496" spans="1:15" ht="13.2" customHeight="1" x14ac:dyDescent="0.25">
      <c r="A1496" s="61" t="s">
        <v>1999</v>
      </c>
      <c r="B1496" s="201" t="s">
        <v>2001</v>
      </c>
      <c r="C1496" s="34" t="s">
        <v>2064</v>
      </c>
      <c r="D1496" s="55" t="s">
        <v>1842</v>
      </c>
      <c r="E1496" s="34" t="s">
        <v>2064</v>
      </c>
      <c r="F1496" s="41">
        <v>5790400</v>
      </c>
      <c r="G1496" s="37" t="s">
        <v>2159</v>
      </c>
      <c r="H1496" s="38">
        <v>45412</v>
      </c>
      <c r="I1496" s="38">
        <v>45504</v>
      </c>
      <c r="J1496" s="40">
        <v>0.79994473993230641</v>
      </c>
      <c r="K1496" s="41">
        <v>11580800</v>
      </c>
      <c r="L1496" s="41">
        <v>2896200</v>
      </c>
      <c r="M1496" s="98"/>
      <c r="N1496" s="113"/>
      <c r="O1496" s="243"/>
    </row>
    <row r="1497" spans="1:15" ht="13.2" customHeight="1" x14ac:dyDescent="0.25">
      <c r="A1497" s="61" t="s">
        <v>1999</v>
      </c>
      <c r="B1497" s="201" t="s">
        <v>2002</v>
      </c>
      <c r="C1497" s="34" t="s">
        <v>2065</v>
      </c>
      <c r="D1497" s="55" t="s">
        <v>1842</v>
      </c>
      <c r="E1497" s="34" t="s">
        <v>2065</v>
      </c>
      <c r="F1497" s="41">
        <v>30565150</v>
      </c>
      <c r="G1497" s="37" t="s">
        <v>2160</v>
      </c>
      <c r="H1497" s="38">
        <v>45488</v>
      </c>
      <c r="I1497" s="38">
        <v>45488</v>
      </c>
      <c r="J1497" s="40">
        <v>0.2857142857142857</v>
      </c>
      <c r="K1497" s="41">
        <v>8732900</v>
      </c>
      <c r="L1497" s="41">
        <v>21832250</v>
      </c>
      <c r="M1497" s="98"/>
      <c r="N1497" s="113"/>
      <c r="O1497" s="243"/>
    </row>
    <row r="1498" spans="1:15" ht="13.2" customHeight="1" x14ac:dyDescent="0.25">
      <c r="A1498" s="61" t="s">
        <v>1999</v>
      </c>
      <c r="B1498" s="201" t="s">
        <v>2003</v>
      </c>
      <c r="C1498" s="34" t="s">
        <v>2066</v>
      </c>
      <c r="D1498" s="55" t="s">
        <v>1842</v>
      </c>
      <c r="E1498" s="34" t="s">
        <v>2066</v>
      </c>
      <c r="F1498" s="41">
        <v>21000000</v>
      </c>
      <c r="G1498" s="37" t="s">
        <v>2161</v>
      </c>
      <c r="H1498" s="38">
        <v>45488</v>
      </c>
      <c r="I1498" s="38">
        <v>45488</v>
      </c>
      <c r="J1498" s="40">
        <v>0.8571428571428571</v>
      </c>
      <c r="K1498" s="41">
        <v>18000000</v>
      </c>
      <c r="L1498" s="41">
        <v>3000000</v>
      </c>
      <c r="M1498" s="98"/>
      <c r="N1498" s="113"/>
      <c r="O1498" s="243"/>
    </row>
    <row r="1499" spans="1:15" ht="13.2" customHeight="1" x14ac:dyDescent="0.25">
      <c r="A1499" s="61" t="s">
        <v>1999</v>
      </c>
      <c r="B1499" s="201" t="s">
        <v>2004</v>
      </c>
      <c r="C1499" s="34" t="s">
        <v>2067</v>
      </c>
      <c r="D1499" s="55" t="s">
        <v>1842</v>
      </c>
      <c r="E1499" s="34" t="s">
        <v>2067</v>
      </c>
      <c r="F1499" s="41">
        <v>10133200</v>
      </c>
      <c r="G1499" s="37" t="s">
        <v>2162</v>
      </c>
      <c r="H1499" s="38">
        <v>45488</v>
      </c>
      <c r="I1499" s="38">
        <v>45488</v>
      </c>
      <c r="J1499" s="40">
        <v>0.8571428571428571</v>
      </c>
      <c r="K1499" s="41">
        <v>8685600</v>
      </c>
      <c r="L1499" s="41">
        <v>1447600</v>
      </c>
      <c r="M1499" s="98"/>
      <c r="N1499" s="113"/>
      <c r="O1499" s="243"/>
    </row>
    <row r="1500" spans="1:15" ht="13.2" customHeight="1" x14ac:dyDescent="0.25">
      <c r="A1500" s="61" t="s">
        <v>1999</v>
      </c>
      <c r="B1500" s="201" t="s">
        <v>2005</v>
      </c>
      <c r="C1500" s="34" t="s">
        <v>2068</v>
      </c>
      <c r="D1500" s="55" t="s">
        <v>1842</v>
      </c>
      <c r="E1500" s="34" t="s">
        <v>2068</v>
      </c>
      <c r="F1500" s="41">
        <v>23538900</v>
      </c>
      <c r="G1500" s="37" t="s">
        <v>2163</v>
      </c>
      <c r="H1500" s="38">
        <v>45488</v>
      </c>
      <c r="I1500" s="38">
        <v>45488</v>
      </c>
      <c r="J1500" s="40">
        <v>0.8571428571428571</v>
      </c>
      <c r="K1500" s="41">
        <v>20176200</v>
      </c>
      <c r="L1500" s="41">
        <v>3362700</v>
      </c>
      <c r="M1500" s="98"/>
      <c r="N1500" s="113"/>
      <c r="O1500" s="243"/>
    </row>
    <row r="1501" spans="1:15" ht="13.2" customHeight="1" x14ac:dyDescent="0.25">
      <c r="A1501" s="61" t="s">
        <v>1999</v>
      </c>
      <c r="B1501" s="201" t="s">
        <v>2006</v>
      </c>
      <c r="C1501" s="34" t="s">
        <v>2069</v>
      </c>
      <c r="D1501" s="55" t="s">
        <v>1842</v>
      </c>
      <c r="E1501" s="34" t="s">
        <v>2069</v>
      </c>
      <c r="F1501" s="41">
        <v>11580800</v>
      </c>
      <c r="G1501" s="37" t="s">
        <v>2164</v>
      </c>
      <c r="H1501" s="38">
        <v>45504</v>
      </c>
      <c r="I1501" s="38">
        <v>45415</v>
      </c>
      <c r="J1501" s="40">
        <v>8.3332757667864049E-2</v>
      </c>
      <c r="K1501" s="41">
        <v>965060</v>
      </c>
      <c r="L1501" s="41">
        <v>10615740</v>
      </c>
      <c r="M1501" s="98"/>
      <c r="N1501" s="113"/>
      <c r="O1501" s="243"/>
    </row>
    <row r="1502" spans="1:15" ht="13.2" customHeight="1" x14ac:dyDescent="0.25">
      <c r="A1502" s="61" t="s">
        <v>1999</v>
      </c>
      <c r="B1502" s="201" t="s">
        <v>2007</v>
      </c>
      <c r="C1502" s="34" t="s">
        <v>2070</v>
      </c>
      <c r="D1502" s="55" t="s">
        <v>1842</v>
      </c>
      <c r="E1502" s="34" t="s">
        <v>2070</v>
      </c>
      <c r="F1502" s="41">
        <v>30565150</v>
      </c>
      <c r="G1502" s="37" t="s">
        <v>2165</v>
      </c>
      <c r="H1502" s="38">
        <v>45488</v>
      </c>
      <c r="I1502" s="38">
        <v>45488</v>
      </c>
      <c r="J1502" s="40">
        <v>0.8571428571428571</v>
      </c>
      <c r="K1502" s="41">
        <v>26198700</v>
      </c>
      <c r="L1502" s="41">
        <v>4366450</v>
      </c>
      <c r="M1502" s="98"/>
      <c r="N1502" s="113"/>
      <c r="O1502" s="243"/>
    </row>
    <row r="1503" spans="1:15" ht="13.2" customHeight="1" x14ac:dyDescent="0.25">
      <c r="A1503" s="61" t="s">
        <v>1999</v>
      </c>
      <c r="B1503" s="201" t="s">
        <v>2003</v>
      </c>
      <c r="C1503" s="34" t="s">
        <v>2071</v>
      </c>
      <c r="D1503" s="55" t="s">
        <v>1842</v>
      </c>
      <c r="E1503" s="34" t="s">
        <v>2071</v>
      </c>
      <c r="F1503" s="41">
        <v>45017280</v>
      </c>
      <c r="G1503" s="37" t="s">
        <v>2166</v>
      </c>
      <c r="H1503" s="38">
        <v>45657</v>
      </c>
      <c r="I1503" s="38">
        <v>45657</v>
      </c>
      <c r="J1503" s="40">
        <v>0.33333333333333331</v>
      </c>
      <c r="K1503" s="41">
        <v>15005760</v>
      </c>
      <c r="L1503" s="41">
        <v>30011520</v>
      </c>
      <c r="M1503" s="98"/>
      <c r="N1503" s="113"/>
      <c r="O1503" s="243"/>
    </row>
    <row r="1504" spans="1:15" ht="13.2" customHeight="1" x14ac:dyDescent="0.25">
      <c r="A1504" s="61" t="s">
        <v>1999</v>
      </c>
      <c r="B1504" s="201" t="s">
        <v>2003</v>
      </c>
      <c r="C1504" s="34" t="s">
        <v>2072</v>
      </c>
      <c r="D1504" s="55" t="s">
        <v>1842</v>
      </c>
      <c r="E1504" s="34" t="s">
        <v>2072</v>
      </c>
      <c r="F1504" s="41">
        <v>54000000</v>
      </c>
      <c r="G1504" s="37" t="s">
        <v>2126</v>
      </c>
      <c r="H1504" s="38">
        <v>45657</v>
      </c>
      <c r="I1504" s="38">
        <v>45657</v>
      </c>
      <c r="J1504" s="40">
        <v>0.33333333333333331</v>
      </c>
      <c r="K1504" s="41">
        <v>18000000</v>
      </c>
      <c r="L1504" s="41">
        <v>36000000</v>
      </c>
      <c r="M1504" s="98"/>
      <c r="N1504" s="113"/>
      <c r="O1504" s="243"/>
    </row>
    <row r="1505" spans="1:15" ht="13.2" customHeight="1" x14ac:dyDescent="0.25">
      <c r="A1505" s="61" t="s">
        <v>1999</v>
      </c>
      <c r="B1505" s="201" t="s">
        <v>2008</v>
      </c>
      <c r="C1505" s="34" t="s">
        <v>2073</v>
      </c>
      <c r="D1505" s="55" t="s">
        <v>1842</v>
      </c>
      <c r="E1505" s="34" t="s">
        <v>2073</v>
      </c>
      <c r="F1505" s="41">
        <v>26056800</v>
      </c>
      <c r="G1505" s="37" t="s">
        <v>2136</v>
      </c>
      <c r="H1505" s="38">
        <v>45657</v>
      </c>
      <c r="I1505" s="38">
        <v>45657</v>
      </c>
      <c r="J1505" s="40">
        <v>0.22222222222222221</v>
      </c>
      <c r="K1505" s="41">
        <v>5790400</v>
      </c>
      <c r="L1505" s="41">
        <v>20266400</v>
      </c>
      <c r="M1505" s="98"/>
      <c r="N1505" s="113"/>
      <c r="O1505" s="243"/>
    </row>
    <row r="1506" spans="1:15" ht="13.2" customHeight="1" x14ac:dyDescent="0.25">
      <c r="A1506" s="61" t="s">
        <v>1999</v>
      </c>
      <c r="B1506" s="201" t="s">
        <v>2009</v>
      </c>
      <c r="C1506" s="34" t="s">
        <v>2074</v>
      </c>
      <c r="D1506" s="55" t="s">
        <v>1842</v>
      </c>
      <c r="E1506" s="34" t="s">
        <v>2074</v>
      </c>
      <c r="F1506" s="41">
        <v>16710400</v>
      </c>
      <c r="G1506" s="37" t="s">
        <v>2167</v>
      </c>
      <c r="H1506" s="38">
        <v>45504</v>
      </c>
      <c r="I1506" s="38">
        <v>45504</v>
      </c>
      <c r="J1506" s="40">
        <v>0.5</v>
      </c>
      <c r="K1506" s="41">
        <v>8355200</v>
      </c>
      <c r="L1506" s="41">
        <v>8355200</v>
      </c>
      <c r="M1506" s="98"/>
      <c r="N1506" s="113"/>
      <c r="O1506" s="243"/>
    </row>
    <row r="1507" spans="1:15" ht="13.2" customHeight="1" x14ac:dyDescent="0.25">
      <c r="A1507" s="61" t="s">
        <v>1999</v>
      </c>
      <c r="B1507" s="201" t="s">
        <v>2010</v>
      </c>
      <c r="C1507" s="34" t="s">
        <v>2075</v>
      </c>
      <c r="D1507" s="55" t="s">
        <v>1842</v>
      </c>
      <c r="E1507" s="34" t="s">
        <v>2075</v>
      </c>
      <c r="F1507" s="41">
        <v>91432000</v>
      </c>
      <c r="G1507" s="37" t="s">
        <v>2168</v>
      </c>
      <c r="H1507" s="38">
        <v>45657</v>
      </c>
      <c r="I1507" s="38">
        <v>45657</v>
      </c>
      <c r="J1507" s="40">
        <v>0.25</v>
      </c>
      <c r="K1507" s="41">
        <v>22858000</v>
      </c>
      <c r="L1507" s="41">
        <v>68574000</v>
      </c>
      <c r="M1507" s="98"/>
      <c r="N1507" s="113"/>
      <c r="O1507" s="243"/>
    </row>
    <row r="1508" spans="1:15" ht="13.2" customHeight="1" x14ac:dyDescent="0.25">
      <c r="A1508" s="61" t="s">
        <v>1999</v>
      </c>
      <c r="B1508" s="201" t="s">
        <v>2011</v>
      </c>
      <c r="C1508" s="34" t="s">
        <v>2076</v>
      </c>
      <c r="D1508" s="55" t="s">
        <v>1842</v>
      </c>
      <c r="E1508" s="34" t="s">
        <v>2076</v>
      </c>
      <c r="F1508" s="41">
        <v>11580800</v>
      </c>
      <c r="G1508" s="37" t="s">
        <v>2169</v>
      </c>
      <c r="H1508" s="38">
        <v>45535</v>
      </c>
      <c r="I1508" s="38">
        <v>45535</v>
      </c>
      <c r="J1508" s="40">
        <v>0.5</v>
      </c>
      <c r="K1508" s="41">
        <v>5790400</v>
      </c>
      <c r="L1508" s="41">
        <v>5790400</v>
      </c>
      <c r="M1508" s="98"/>
      <c r="N1508" s="113"/>
      <c r="O1508" s="243"/>
    </row>
    <row r="1509" spans="1:15" ht="13.2" customHeight="1" x14ac:dyDescent="0.25">
      <c r="A1509" s="61" t="s">
        <v>1999</v>
      </c>
      <c r="B1509" s="201" t="s">
        <v>2010</v>
      </c>
      <c r="C1509" s="34" t="s">
        <v>2077</v>
      </c>
      <c r="D1509" s="55" t="s">
        <v>1842</v>
      </c>
      <c r="E1509" s="34" t="s">
        <v>2077</v>
      </c>
      <c r="F1509" s="41">
        <v>91432000</v>
      </c>
      <c r="G1509" s="37" t="s">
        <v>2170</v>
      </c>
      <c r="H1509" s="38">
        <v>45535</v>
      </c>
      <c r="I1509" s="38">
        <v>45535</v>
      </c>
      <c r="J1509" s="40">
        <v>0.25</v>
      </c>
      <c r="K1509" s="41">
        <v>22858000</v>
      </c>
      <c r="L1509" s="41">
        <v>68574000</v>
      </c>
      <c r="M1509" s="98"/>
      <c r="N1509" s="113"/>
      <c r="O1509" s="243"/>
    </row>
    <row r="1510" spans="1:15" ht="13.2" customHeight="1" x14ac:dyDescent="0.25">
      <c r="A1510" s="61" t="s">
        <v>1999</v>
      </c>
      <c r="B1510" s="201" t="s">
        <v>2012</v>
      </c>
      <c r="C1510" s="34" t="s">
        <v>2078</v>
      </c>
      <c r="D1510" s="55" t="s">
        <v>1842</v>
      </c>
      <c r="E1510" s="34" t="s">
        <v>2078</v>
      </c>
      <c r="F1510" s="41">
        <v>76000000</v>
      </c>
      <c r="G1510" s="37" t="s">
        <v>2171</v>
      </c>
      <c r="H1510" s="38">
        <v>45657</v>
      </c>
      <c r="I1510" s="38">
        <v>45657</v>
      </c>
      <c r="J1510" s="40">
        <v>0.25</v>
      </c>
      <c r="K1510" s="41">
        <v>19000000</v>
      </c>
      <c r="L1510" s="41">
        <v>57000000</v>
      </c>
      <c r="M1510" s="98"/>
      <c r="N1510" s="113"/>
      <c r="O1510" s="243"/>
    </row>
    <row r="1511" spans="1:15" ht="13.2" customHeight="1" x14ac:dyDescent="0.25">
      <c r="A1511" s="61" t="s">
        <v>1999</v>
      </c>
      <c r="B1511" s="201" t="s">
        <v>2013</v>
      </c>
      <c r="C1511" s="34" t="s">
        <v>2079</v>
      </c>
      <c r="D1511" s="55" t="s">
        <v>1842</v>
      </c>
      <c r="E1511" s="34" t="s">
        <v>2079</v>
      </c>
      <c r="F1511" s="41">
        <v>53803200</v>
      </c>
      <c r="G1511" s="37" t="s">
        <v>2172</v>
      </c>
      <c r="H1511" s="38">
        <v>45657</v>
      </c>
      <c r="I1511" s="38">
        <v>45657</v>
      </c>
      <c r="J1511" s="40">
        <v>0.25</v>
      </c>
      <c r="K1511" s="41">
        <v>13450800</v>
      </c>
      <c r="L1511" s="41">
        <v>40352400</v>
      </c>
      <c r="M1511" s="98"/>
      <c r="N1511" s="113"/>
      <c r="O1511" s="243"/>
    </row>
    <row r="1512" spans="1:15" ht="13.2" customHeight="1" x14ac:dyDescent="0.25">
      <c r="A1512" s="61" t="s">
        <v>1999</v>
      </c>
      <c r="B1512" s="201" t="s">
        <v>2013</v>
      </c>
      <c r="C1512" s="34" t="s">
        <v>2080</v>
      </c>
      <c r="D1512" s="55" t="s">
        <v>1842</v>
      </c>
      <c r="E1512" s="34" t="s">
        <v>2080</v>
      </c>
      <c r="F1512" s="41">
        <v>43416000</v>
      </c>
      <c r="G1512" s="37" t="s">
        <v>2173</v>
      </c>
      <c r="H1512" s="38">
        <v>45657</v>
      </c>
      <c r="I1512" s="38">
        <v>45657</v>
      </c>
      <c r="J1512" s="40">
        <v>0.25</v>
      </c>
      <c r="K1512" s="41">
        <v>10854000</v>
      </c>
      <c r="L1512" s="41">
        <v>32562000</v>
      </c>
      <c r="M1512" s="98"/>
      <c r="N1512" s="113"/>
      <c r="O1512" s="243"/>
    </row>
    <row r="1513" spans="1:15" ht="13.2" customHeight="1" x14ac:dyDescent="0.25">
      <c r="A1513" s="61" t="s">
        <v>1999</v>
      </c>
      <c r="B1513" s="201" t="s">
        <v>2014</v>
      </c>
      <c r="C1513" s="34" t="s">
        <v>2081</v>
      </c>
      <c r="D1513" s="55" t="s">
        <v>1842</v>
      </c>
      <c r="E1513" s="34" t="s">
        <v>2081</v>
      </c>
      <c r="F1513" s="41">
        <v>31400000</v>
      </c>
      <c r="G1513" s="37" t="s">
        <v>2174</v>
      </c>
      <c r="H1513" s="38">
        <v>45657</v>
      </c>
      <c r="I1513" s="38">
        <v>45657</v>
      </c>
      <c r="J1513" s="40">
        <v>0.25</v>
      </c>
      <c r="K1513" s="41">
        <v>7850000</v>
      </c>
      <c r="L1513" s="41">
        <v>23550000</v>
      </c>
      <c r="M1513" s="98"/>
      <c r="N1513" s="113"/>
      <c r="O1513" s="243"/>
    </row>
    <row r="1514" spans="1:15" ht="13.2" customHeight="1" x14ac:dyDescent="0.25">
      <c r="A1514" s="61" t="s">
        <v>1999</v>
      </c>
      <c r="B1514" s="201" t="s">
        <v>2013</v>
      </c>
      <c r="C1514" s="34" t="s">
        <v>2082</v>
      </c>
      <c r="D1514" s="55" t="s">
        <v>1842</v>
      </c>
      <c r="E1514" s="34" t="s">
        <v>2082</v>
      </c>
      <c r="F1514" s="41">
        <v>40015360</v>
      </c>
      <c r="G1514" s="37" t="s">
        <v>2175</v>
      </c>
      <c r="H1514" s="38">
        <v>45657</v>
      </c>
      <c r="I1514" s="38">
        <v>45657</v>
      </c>
      <c r="J1514" s="40">
        <v>0.25</v>
      </c>
      <c r="K1514" s="41">
        <v>10003840</v>
      </c>
      <c r="L1514" s="41">
        <v>30011520</v>
      </c>
      <c r="M1514" s="98"/>
      <c r="N1514" s="113"/>
      <c r="O1514" s="243"/>
    </row>
    <row r="1515" spans="1:15" ht="13.2" customHeight="1" x14ac:dyDescent="0.25">
      <c r="A1515" s="61" t="s">
        <v>1999</v>
      </c>
      <c r="B1515" s="201" t="s">
        <v>2015</v>
      </c>
      <c r="C1515" s="34" t="s">
        <v>2083</v>
      </c>
      <c r="D1515" s="55" t="s">
        <v>1842</v>
      </c>
      <c r="E1515" s="34" t="s">
        <v>2083</v>
      </c>
      <c r="F1515" s="41">
        <v>25500000</v>
      </c>
      <c r="G1515" s="37" t="s">
        <v>2176</v>
      </c>
      <c r="H1515" s="38">
        <v>45504</v>
      </c>
      <c r="I1515" s="38">
        <v>45504</v>
      </c>
      <c r="J1515" s="40">
        <v>0.66666666666666663</v>
      </c>
      <c r="K1515" s="41">
        <v>17000000</v>
      </c>
      <c r="L1515" s="41">
        <v>8500000</v>
      </c>
      <c r="M1515" s="98"/>
      <c r="N1515" s="113"/>
      <c r="O1515" s="243"/>
    </row>
    <row r="1516" spans="1:15" ht="13.2" customHeight="1" x14ac:dyDescent="0.25">
      <c r="A1516" s="61" t="s">
        <v>1999</v>
      </c>
      <c r="B1516" s="201" t="s">
        <v>2008</v>
      </c>
      <c r="C1516" s="34" t="s">
        <v>2084</v>
      </c>
      <c r="D1516" s="55" t="s">
        <v>1842</v>
      </c>
      <c r="E1516" s="34" t="s">
        <v>2084</v>
      </c>
      <c r="F1516" s="41">
        <v>11040960</v>
      </c>
      <c r="G1516" s="37" t="s">
        <v>2177</v>
      </c>
      <c r="H1516" s="38">
        <v>45504</v>
      </c>
      <c r="I1516" s="38">
        <v>45504</v>
      </c>
      <c r="J1516" s="40">
        <v>0.33333333333333331</v>
      </c>
      <c r="K1516" s="41">
        <v>3680320</v>
      </c>
      <c r="L1516" s="41">
        <v>7360640</v>
      </c>
      <c r="M1516" s="98"/>
      <c r="N1516" s="113"/>
      <c r="O1516" s="243"/>
    </row>
    <row r="1517" spans="1:15" ht="13.2" customHeight="1" x14ac:dyDescent="0.25">
      <c r="A1517" s="61" t="s">
        <v>1999</v>
      </c>
      <c r="B1517" s="201" t="s">
        <v>2016</v>
      </c>
      <c r="C1517" s="34" t="s">
        <v>2085</v>
      </c>
      <c r="D1517" s="55" t="s">
        <v>1842</v>
      </c>
      <c r="E1517" s="34" t="s">
        <v>2085</v>
      </c>
      <c r="F1517" s="41">
        <v>76656000</v>
      </c>
      <c r="G1517" s="37" t="s">
        <v>2178</v>
      </c>
      <c r="H1517" s="38">
        <v>45657</v>
      </c>
      <c r="I1517" s="38">
        <v>45657</v>
      </c>
      <c r="J1517" s="40">
        <v>0.25</v>
      </c>
      <c r="K1517" s="41">
        <v>19164000</v>
      </c>
      <c r="L1517" s="41">
        <v>57492000</v>
      </c>
      <c r="M1517" s="98"/>
      <c r="N1517" s="113"/>
      <c r="O1517" s="243"/>
    </row>
    <row r="1518" spans="1:15" ht="13.2" customHeight="1" x14ac:dyDescent="0.25">
      <c r="A1518" s="61" t="s">
        <v>1999</v>
      </c>
      <c r="B1518" s="201" t="s">
        <v>2009</v>
      </c>
      <c r="C1518" s="34" t="s">
        <v>2086</v>
      </c>
      <c r="D1518" s="55" t="s">
        <v>1842</v>
      </c>
      <c r="E1518" s="34" t="s">
        <v>2086</v>
      </c>
      <c r="F1518" s="41">
        <v>13641600</v>
      </c>
      <c r="G1518" s="37" t="s">
        <v>2139</v>
      </c>
      <c r="H1518" s="38">
        <v>45504</v>
      </c>
      <c r="I1518" s="38">
        <v>45504</v>
      </c>
      <c r="J1518" s="40">
        <v>0.33333333333333331</v>
      </c>
      <c r="K1518" s="41">
        <v>4547200</v>
      </c>
      <c r="L1518" s="41">
        <v>9094400</v>
      </c>
      <c r="M1518" s="98"/>
      <c r="N1518" s="113"/>
      <c r="O1518" s="243"/>
    </row>
    <row r="1519" spans="1:15" ht="13.2" customHeight="1" x14ac:dyDescent="0.25">
      <c r="A1519" s="61" t="s">
        <v>1999</v>
      </c>
      <c r="B1519" s="201" t="s">
        <v>2017</v>
      </c>
      <c r="C1519" s="34" t="s">
        <v>2087</v>
      </c>
      <c r="D1519" s="55" t="s">
        <v>1842</v>
      </c>
      <c r="E1519" s="34" t="s">
        <v>2087</v>
      </c>
      <c r="F1519" s="41">
        <v>201350000</v>
      </c>
      <c r="G1519" s="37" t="s">
        <v>2179</v>
      </c>
      <c r="H1519" s="38">
        <v>45482</v>
      </c>
      <c r="I1519" s="38">
        <v>45482</v>
      </c>
      <c r="J1519" s="40">
        <v>0</v>
      </c>
      <c r="K1519" s="41">
        <v>0</v>
      </c>
      <c r="L1519" s="41">
        <v>201350000</v>
      </c>
      <c r="M1519" s="98"/>
      <c r="N1519" s="113"/>
      <c r="O1519" s="243"/>
    </row>
    <row r="1520" spans="1:15" ht="13.2" customHeight="1" x14ac:dyDescent="0.25">
      <c r="A1520" s="61" t="s">
        <v>1999</v>
      </c>
      <c r="B1520" s="201" t="s">
        <v>2018</v>
      </c>
      <c r="C1520" s="34" t="s">
        <v>2088</v>
      </c>
      <c r="D1520" s="55" t="s">
        <v>1842</v>
      </c>
      <c r="E1520" s="34" t="s">
        <v>2088</v>
      </c>
      <c r="F1520" s="41">
        <v>1497507097</v>
      </c>
      <c r="G1520" s="37" t="s">
        <v>2180</v>
      </c>
      <c r="H1520" s="38">
        <v>45657</v>
      </c>
      <c r="I1520" s="38">
        <v>45657</v>
      </c>
      <c r="J1520" s="40">
        <v>0</v>
      </c>
      <c r="K1520" s="41">
        <v>0</v>
      </c>
      <c r="L1520" s="41">
        <v>1497507097</v>
      </c>
      <c r="M1520" s="98"/>
      <c r="N1520" s="113"/>
      <c r="O1520" s="243"/>
    </row>
    <row r="1521" spans="1:15" ht="13.2" customHeight="1" x14ac:dyDescent="0.25">
      <c r="A1521" s="61" t="s">
        <v>1999</v>
      </c>
      <c r="B1521" s="201" t="s">
        <v>2003</v>
      </c>
      <c r="C1521" s="34" t="s">
        <v>2089</v>
      </c>
      <c r="D1521" s="55" t="s">
        <v>1842</v>
      </c>
      <c r="E1521" s="34" t="s">
        <v>2089</v>
      </c>
      <c r="F1521" s="41">
        <v>48000000</v>
      </c>
      <c r="G1521" s="37" t="s">
        <v>2153</v>
      </c>
      <c r="H1521" s="38">
        <v>45657</v>
      </c>
      <c r="I1521" s="38">
        <v>45657</v>
      </c>
      <c r="J1521" s="40">
        <v>0.25</v>
      </c>
      <c r="K1521" s="41">
        <v>12000000</v>
      </c>
      <c r="L1521" s="41">
        <v>36000000</v>
      </c>
      <c r="M1521" s="98"/>
      <c r="N1521" s="113"/>
      <c r="O1521" s="243"/>
    </row>
    <row r="1522" spans="1:15" ht="13.2" customHeight="1" x14ac:dyDescent="0.25">
      <c r="A1522" s="61" t="s">
        <v>1999</v>
      </c>
      <c r="B1522" s="201" t="s">
        <v>2019</v>
      </c>
      <c r="C1522" s="34" t="s">
        <v>2090</v>
      </c>
      <c r="D1522" s="55" t="s">
        <v>1842</v>
      </c>
      <c r="E1522" s="34" t="s">
        <v>2090</v>
      </c>
      <c r="F1522" s="41">
        <v>57264900</v>
      </c>
      <c r="G1522" s="37" t="s">
        <v>2181</v>
      </c>
      <c r="H1522" s="38">
        <v>45657</v>
      </c>
      <c r="I1522" s="38">
        <v>45657</v>
      </c>
      <c r="J1522" s="40">
        <v>0.14285714285714285</v>
      </c>
      <c r="K1522" s="41">
        <v>8180700</v>
      </c>
      <c r="L1522" s="41">
        <v>49084200</v>
      </c>
      <c r="M1522" s="98"/>
      <c r="N1522" s="113"/>
      <c r="O1522" s="243"/>
    </row>
    <row r="1523" spans="1:15" ht="13.2" customHeight="1" x14ac:dyDescent="0.25">
      <c r="A1523" s="61" t="s">
        <v>1999</v>
      </c>
      <c r="B1523" s="201" t="s">
        <v>2019</v>
      </c>
      <c r="C1523" s="34" t="s">
        <v>2091</v>
      </c>
      <c r="D1523" s="55" t="s">
        <v>1842</v>
      </c>
      <c r="E1523" s="34" t="s">
        <v>2091</v>
      </c>
      <c r="F1523" s="41">
        <v>49000000</v>
      </c>
      <c r="G1523" s="37" t="s">
        <v>2182</v>
      </c>
      <c r="H1523" s="38">
        <v>45657</v>
      </c>
      <c r="I1523" s="38">
        <v>45657</v>
      </c>
      <c r="J1523" s="40">
        <v>0.14285714285714285</v>
      </c>
      <c r="K1523" s="41">
        <v>7000000</v>
      </c>
      <c r="L1523" s="41">
        <v>42000000</v>
      </c>
      <c r="M1523" s="98"/>
      <c r="N1523" s="113"/>
      <c r="O1523" s="243"/>
    </row>
    <row r="1524" spans="1:15" ht="13.2" customHeight="1" x14ac:dyDescent="0.25">
      <c r="A1524" s="61" t="s">
        <v>1999</v>
      </c>
      <c r="B1524" s="201" t="s">
        <v>2020</v>
      </c>
      <c r="C1524" s="34" t="s">
        <v>2092</v>
      </c>
      <c r="D1524" s="55" t="s">
        <v>1842</v>
      </c>
      <c r="E1524" s="34" t="s">
        <v>2092</v>
      </c>
      <c r="F1524" s="41">
        <v>49000000</v>
      </c>
      <c r="G1524" s="37" t="s">
        <v>2183</v>
      </c>
      <c r="H1524" s="38">
        <v>45657</v>
      </c>
      <c r="I1524" s="38">
        <v>45657</v>
      </c>
      <c r="J1524" s="40">
        <v>0</v>
      </c>
      <c r="K1524" s="41">
        <v>0</v>
      </c>
      <c r="L1524" s="41">
        <v>49000000</v>
      </c>
      <c r="M1524" s="98"/>
      <c r="N1524" s="113"/>
      <c r="O1524" s="243"/>
    </row>
    <row r="1525" spans="1:15" ht="13.2" customHeight="1" x14ac:dyDescent="0.25">
      <c r="A1525" s="61" t="s">
        <v>1999</v>
      </c>
      <c r="B1525" s="201" t="s">
        <v>2008</v>
      </c>
      <c r="C1525" s="34" t="s">
        <v>2093</v>
      </c>
      <c r="D1525" s="55" t="s">
        <v>1842</v>
      </c>
      <c r="E1525" s="34" t="s">
        <v>2093</v>
      </c>
      <c r="F1525" s="41">
        <v>8798720</v>
      </c>
      <c r="G1525" s="37" t="s">
        <v>2184</v>
      </c>
      <c r="H1525" s="38">
        <v>45565</v>
      </c>
      <c r="I1525" s="38">
        <v>45565</v>
      </c>
      <c r="J1525" s="40">
        <v>0</v>
      </c>
      <c r="K1525" s="41">
        <v>0</v>
      </c>
      <c r="L1525" s="41">
        <v>8798720</v>
      </c>
      <c r="M1525" s="98"/>
      <c r="N1525" s="113"/>
      <c r="O1525" s="243"/>
    </row>
    <row r="1526" spans="1:15" ht="13.2" customHeight="1" x14ac:dyDescent="0.25">
      <c r="A1526" s="61" t="s">
        <v>1999</v>
      </c>
      <c r="B1526" s="201" t="s">
        <v>2003</v>
      </c>
      <c r="C1526" s="34" t="s">
        <v>2094</v>
      </c>
      <c r="D1526" s="55" t="s">
        <v>1842</v>
      </c>
      <c r="E1526" s="34" t="s">
        <v>2094</v>
      </c>
      <c r="F1526" s="41">
        <v>18000000</v>
      </c>
      <c r="G1526" s="37" t="s">
        <v>2185</v>
      </c>
      <c r="H1526" s="38">
        <v>45535</v>
      </c>
      <c r="I1526" s="38">
        <v>45535</v>
      </c>
      <c r="J1526" s="40">
        <v>0</v>
      </c>
      <c r="K1526" s="41">
        <v>0</v>
      </c>
      <c r="L1526" s="41">
        <v>18000000</v>
      </c>
      <c r="M1526" s="98"/>
      <c r="N1526" s="113"/>
      <c r="O1526" s="243"/>
    </row>
    <row r="1527" spans="1:15" ht="13.2" customHeight="1" x14ac:dyDescent="0.25">
      <c r="A1527" s="61" t="s">
        <v>1999</v>
      </c>
      <c r="B1527" s="201" t="s">
        <v>2008</v>
      </c>
      <c r="C1527" s="34" t="s">
        <v>2095</v>
      </c>
      <c r="D1527" s="55" t="s">
        <v>1842</v>
      </c>
      <c r="E1527" s="34" t="s">
        <v>2095</v>
      </c>
      <c r="F1527" s="41">
        <v>8685600</v>
      </c>
      <c r="G1527" s="37" t="s">
        <v>2186</v>
      </c>
      <c r="H1527" s="38">
        <v>45535</v>
      </c>
      <c r="I1527" s="38">
        <v>45535</v>
      </c>
      <c r="J1527" s="40">
        <v>0</v>
      </c>
      <c r="K1527" s="41">
        <v>0</v>
      </c>
      <c r="L1527" s="41">
        <v>8685600</v>
      </c>
      <c r="M1527" s="98"/>
      <c r="N1527" s="113"/>
      <c r="O1527" s="243"/>
    </row>
    <row r="1528" spans="1:15" ht="13.2" customHeight="1" x14ac:dyDescent="0.25">
      <c r="A1528" s="61" t="s">
        <v>1999</v>
      </c>
      <c r="B1528" s="201" t="s">
        <v>2008</v>
      </c>
      <c r="C1528" s="34" t="s">
        <v>2096</v>
      </c>
      <c r="D1528" s="55" t="s">
        <v>1842</v>
      </c>
      <c r="E1528" s="34" t="s">
        <v>2096</v>
      </c>
      <c r="F1528" s="41">
        <v>15397760</v>
      </c>
      <c r="G1528" s="37" t="s">
        <v>2187</v>
      </c>
      <c r="H1528" s="38">
        <v>45657</v>
      </c>
      <c r="I1528" s="38">
        <v>45657</v>
      </c>
      <c r="J1528" s="40">
        <v>0</v>
      </c>
      <c r="K1528" s="41">
        <v>0</v>
      </c>
      <c r="L1528" s="41">
        <v>15397760</v>
      </c>
      <c r="M1528" s="98"/>
      <c r="N1528" s="113"/>
      <c r="O1528" s="243"/>
    </row>
    <row r="1529" spans="1:15" ht="13.2" customHeight="1" x14ac:dyDescent="0.25">
      <c r="A1529" s="61" t="s">
        <v>1999</v>
      </c>
      <c r="B1529" s="201" t="s">
        <v>2008</v>
      </c>
      <c r="C1529" s="34" t="s">
        <v>2097</v>
      </c>
      <c r="D1529" s="55" t="s">
        <v>1842</v>
      </c>
      <c r="E1529" s="34" t="s">
        <v>2097</v>
      </c>
      <c r="F1529" s="41">
        <v>8798720</v>
      </c>
      <c r="G1529" s="37" t="s">
        <v>2188</v>
      </c>
      <c r="H1529" s="38">
        <v>45565</v>
      </c>
      <c r="I1529" s="38">
        <v>45565</v>
      </c>
      <c r="J1529" s="40">
        <v>0</v>
      </c>
      <c r="K1529" s="41">
        <v>0</v>
      </c>
      <c r="L1529" s="41">
        <v>8798720</v>
      </c>
      <c r="M1529" s="98"/>
      <c r="N1529" s="113"/>
      <c r="O1529" s="243"/>
    </row>
  </sheetData>
  <sortState ref="A4:O1529">
    <sortCondition ref="A4:A1529"/>
  </sortState>
  <mergeCells count="3">
    <mergeCell ref="A2:G2"/>
    <mergeCell ref="H2:O2"/>
    <mergeCell ref="A1:B1"/>
  </mergeCells>
  <conditionalFormatting sqref="E958:E1422">
    <cfRule type="duplicateValues" dxfId="0" priority="1"/>
  </conditionalFormatting>
  <dataValidations count="1">
    <dataValidation type="list" allowBlank="1" showInputMessage="1" showErrorMessage="1" sqref="A663:A739">
      <formula1>#REF!</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'C:\RESPUESTA - AGOST.30\ESTADO EJECUCIÓN CONTRATOS\[FORMATO RENDICIÓN UAE JUN 30 2023 - ETHEL.xlsx]Hoja2'!#REF!</xm:f>
          </x14:formula1>
          <xm:sqref>A74:A489 D106:D113 D84:D87 D96:D101 D490:D616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ajustada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Vasquez Chavarro</dc:creator>
  <cp:lastModifiedBy>Maribel Saavedra Prado</cp:lastModifiedBy>
  <dcterms:created xsi:type="dcterms:W3CDTF">2024-01-15T20:39:01Z</dcterms:created>
  <dcterms:modified xsi:type="dcterms:W3CDTF">2024-08-16T16:50:55Z</dcterms:modified>
</cp:coreProperties>
</file>