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ELIPE\Documents\CodesPython\Code_Informe_Anual_CGM 2025\XML\"/>
    </mc:Choice>
  </mc:AlternateContent>
  <xr:revisionPtr revIDLastSave="0" documentId="13_ncr:1_{5FAEA9FC-0B1F-488D-AB33-B35448E3BAF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" sheetId="1" r:id="rId1"/>
    <sheet name="Anexo 2" sheetId="3" r:id="rId2"/>
    <sheet name="Anexo 1" sheetId="2" r:id="rId3"/>
    <sheet name="Anexo 3" sheetId="4" r:id="rId4"/>
  </sheets>
  <definedNames>
    <definedName name="_xlnm._FilterDatabase" localSheetId="2" hidden="1">'Anexo 1'!$A$1:$H$67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84" i="1" l="1"/>
  <c r="BX44" i="1"/>
  <c r="BX43" i="1"/>
  <c r="BX42" i="1"/>
  <c r="BX41" i="1"/>
  <c r="BX40" i="1"/>
  <c r="BX39" i="1"/>
  <c r="BX38" i="1"/>
  <c r="BW134" i="1"/>
  <c r="BW133" i="1"/>
  <c r="BW132" i="1"/>
  <c r="BW131" i="1"/>
  <c r="BW130" i="1"/>
  <c r="BR134" i="1"/>
  <c r="BR133" i="1"/>
  <c r="BR132" i="1"/>
  <c r="BR131" i="1"/>
  <c r="BR130" i="1"/>
  <c r="BJ130" i="1"/>
  <c r="CA77" i="1"/>
  <c r="AL77" i="1"/>
  <c r="BX26" i="1"/>
  <c r="BX25" i="1"/>
  <c r="BX24" i="1"/>
  <c r="BX23" i="1"/>
  <c r="BX22" i="1"/>
  <c r="BT26" i="1"/>
  <c r="BT25" i="1"/>
  <c r="BT24" i="1"/>
  <c r="BT23" i="1"/>
  <c r="BM26" i="1"/>
  <c r="BM25" i="1"/>
  <c r="BM24" i="1"/>
  <c r="BM23" i="1"/>
  <c r="BM22" i="1"/>
  <c r="BY57" i="1"/>
  <c r="BY54" i="1"/>
  <c r="BY53" i="1"/>
  <c r="BY52" i="1"/>
  <c r="CA73" i="1" l="1"/>
  <c r="BU73" i="1"/>
  <c r="AL73" i="1"/>
  <c r="AA73" i="1"/>
  <c r="P73" i="1"/>
  <c r="CA71" i="1"/>
  <c r="BU71" i="1"/>
  <c r="AL71" i="1"/>
  <c r="AA71" i="1"/>
  <c r="P71" i="1"/>
  <c r="CA70" i="1"/>
  <c r="BU70" i="1"/>
  <c r="P70" i="1"/>
  <c r="CA69" i="1"/>
  <c r="BU69" i="1"/>
  <c r="P69" i="1"/>
  <c r="BN58" i="1"/>
  <c r="BN57" i="1"/>
  <c r="BN56" i="1"/>
  <c r="BN55" i="1"/>
  <c r="BO14" i="1"/>
  <c r="BI15" i="1" s="1"/>
  <c r="AP15" i="1"/>
  <c r="AG15" i="1"/>
  <c r="Y15" i="1"/>
  <c r="R15" i="1"/>
  <c r="M15" i="1"/>
  <c r="BV14" i="1"/>
  <c r="BV13" i="1"/>
  <c r="BV12" i="1"/>
  <c r="BV11" i="1"/>
  <c r="BV10" i="1"/>
  <c r="BV9" i="1"/>
  <c r="BV8" i="1"/>
  <c r="BV7" i="1"/>
  <c r="CC44" i="1"/>
  <c r="CC43" i="1"/>
  <c r="CC42" i="1"/>
  <c r="CC41" i="1"/>
  <c r="CC40" i="1"/>
  <c r="CC39" i="1"/>
  <c r="CC38" i="1"/>
  <c r="BT45" i="1"/>
  <c r="BM45" i="1"/>
  <c r="BE45" i="1"/>
  <c r="AW45" i="1"/>
  <c r="AM45" i="1"/>
  <c r="BX45" i="1"/>
  <c r="AD45" i="1"/>
  <c r="W45" i="1"/>
  <c r="Q45" i="1"/>
  <c r="L45" i="1"/>
  <c r="C45" i="1"/>
  <c r="CC45" i="1" l="1"/>
  <c r="BA15" i="1"/>
  <c r="BI14" i="1"/>
  <c r="BA14" i="1"/>
  <c r="AP14" i="1"/>
  <c r="AG14" i="1"/>
  <c r="Y14" i="1"/>
  <c r="R14" i="1"/>
  <c r="M14" i="1"/>
  <c r="D14" i="1"/>
  <c r="BO13" i="1"/>
  <c r="CB135" i="1"/>
  <c r="BC135" i="1"/>
  <c r="AU135" i="1"/>
  <c r="AI131" i="1"/>
  <c r="BJ131" i="1" s="1"/>
  <c r="AI132" i="1"/>
  <c r="AI133" i="1"/>
  <c r="AI134" i="1"/>
  <c r="AI130" i="1"/>
  <c r="Z135" i="1"/>
  <c r="S135" i="1"/>
  <c r="N135" i="1"/>
  <c r="E135" i="1"/>
  <c r="AI135" i="1" l="1"/>
  <c r="BJ133" i="1"/>
  <c r="BJ132" i="1"/>
  <c r="BJ134" i="1"/>
  <c r="BQ92" i="1"/>
  <c r="BQ93" i="1"/>
  <c r="BQ94" i="1"/>
  <c r="BQ95" i="1"/>
  <c r="BQ96" i="1"/>
  <c r="BQ97" i="1"/>
  <c r="BQ98" i="1"/>
  <c r="BQ99" i="1"/>
  <c r="BQ100" i="1"/>
  <c r="BQ101" i="1"/>
  <c r="BQ102" i="1"/>
  <c r="BQ91" i="1"/>
  <c r="BF103" i="1"/>
  <c r="BQ103" i="1" s="1"/>
  <c r="AS97" i="1"/>
  <c r="AB103" i="1"/>
  <c r="AS102" i="1"/>
  <c r="AS101" i="1"/>
  <c r="AS100" i="1"/>
  <c r="AS99" i="1"/>
  <c r="AS98" i="1"/>
  <c r="AS96" i="1"/>
  <c r="AS95" i="1"/>
  <c r="AS94" i="1"/>
  <c r="AS93" i="1"/>
  <c r="AS92" i="1"/>
  <c r="AS91" i="1"/>
  <c r="I103" i="1"/>
  <c r="T103" i="1" l="1"/>
  <c r="AS103" i="1" s="1"/>
  <c r="BR135" i="1"/>
  <c r="BW135" i="1"/>
  <c r="BJ135" i="1"/>
  <c r="AY59" i="1"/>
  <c r="BN54" i="1"/>
  <c r="AJ59" i="1"/>
  <c r="U59" i="1"/>
  <c r="J59" i="1"/>
  <c r="BN53" i="1"/>
  <c r="BN52" i="1"/>
  <c r="D15" i="1"/>
  <c r="BN59" i="1" l="1"/>
  <c r="BY59" i="1" s="1"/>
  <c r="BM27" i="1"/>
  <c r="BD27" i="1"/>
  <c r="AW27" i="1"/>
  <c r="AM27" i="1"/>
  <c r="AD26" i="1"/>
  <c r="AD25" i="1"/>
  <c r="AD24" i="1"/>
  <c r="AD23" i="1"/>
  <c r="AD22" i="1"/>
  <c r="C27" i="1"/>
  <c r="L27" i="1"/>
  <c r="Q27" i="1"/>
  <c r="W27" i="1"/>
  <c r="P77" i="1"/>
  <c r="BU77" i="1"/>
  <c r="BL77" i="1"/>
  <c r="AY77" i="1"/>
  <c r="AA70" i="1"/>
  <c r="H77" i="1"/>
  <c r="AD27" i="1" l="1"/>
  <c r="Q28" i="1" s="1"/>
  <c r="AL70" i="1"/>
  <c r="BT22" i="1"/>
  <c r="AA69" i="1"/>
  <c r="AL69" i="1"/>
  <c r="CC23" i="1"/>
  <c r="CC24" i="1"/>
  <c r="CC25" i="1"/>
  <c r="CC26" i="1"/>
  <c r="L28" i="1" l="1"/>
  <c r="W28" i="1"/>
  <c r="C28" i="1"/>
  <c r="BX27" i="1"/>
  <c r="CC22" i="1"/>
  <c r="CC27" i="1" s="1"/>
  <c r="BT27" i="1"/>
  <c r="AA77" i="1"/>
  <c r="AD28" i="1" l="1"/>
  <c r="BX28" i="1"/>
  <c r="BM28" i="1"/>
  <c r="BT28" i="1"/>
  <c r="CC28" i="1" l="1"/>
</calcChain>
</file>

<file path=xl/sharedStrings.xml><?xml version="1.0" encoding="utf-8"?>
<sst xmlns="http://schemas.openxmlformats.org/spreadsheetml/2006/main" count="754" uniqueCount="400">
  <si>
    <t>INFORME ANUAL DE OPERACIÓN - CENTRO DE GESTION DE MEDIDA FRONTERAS CON REPORTE AL ASIC</t>
  </si>
  <si>
    <t>Formato CAC - 008
versión 1
Abril de 2015</t>
  </si>
  <si>
    <t>1. Agente (RF)
EMPRESAS MUNICIPALES DE CALI E.I.C.E. E.S.P. - COMERCIALIZADOR</t>
  </si>
  <si>
    <t>2. Nombre Centro de Gestion de Medida
CGM EMCALI</t>
  </si>
  <si>
    <t>1.1.Codigo SIC Agente (RF)
EMIC</t>
  </si>
  <si>
    <t>2.1.Codigo SIC Centro de Gestion de Medida
Crc0222</t>
  </si>
  <si>
    <t>1.INFORME DE CANTIDAD Y CAUSA DE LAS FALLAS EN LOS COMPONENTES DEL SISTEMA DE MEDICIÓN</t>
  </si>
  <si>
    <t>Tipo de Falla /
 Componente</t>
  </si>
  <si>
    <t>Medidor principal</t>
  </si>
  <si>
    <t>Medidor de Respaldo</t>
  </si>
  <si>
    <t>Transformadores de tensión (PT)</t>
  </si>
  <si>
    <t>Transformadores de corriente (CT)</t>
  </si>
  <si>
    <t>Sistemas de comunicación</t>
  </si>
  <si>
    <t>Bloque de borneras de prueba</t>
  </si>
  <si>
    <t>Cableado</t>
  </si>
  <si>
    <t>Otros Componentes</t>
  </si>
  <si>
    <t>Subtotal</t>
  </si>
  <si>
    <t>% por tipo de falla</t>
  </si>
  <si>
    <t>Hurto</t>
  </si>
  <si>
    <t>Vandalismo</t>
  </si>
  <si>
    <t>Quemado</t>
  </si>
  <si>
    <t>Roto</t>
  </si>
  <si>
    <t>Abierto</t>
  </si>
  <si>
    <t>Otro Tipo de Falla</t>
  </si>
  <si>
    <t>% Por elemento</t>
  </si>
  <si>
    <t>Nota: Reportar solamente la falla del elemento que causa la mayor duración de tiempo en falla del sistema cuando se presenta la falla de dos o mas elementos, de tal forma que la cantidad de fallas de sistema de medición correspondan con los eventos de fallas reportados ante el ASIC</t>
  </si>
  <si>
    <t>Observaciones / Hechos Relevantes</t>
  </si>
  <si>
    <t>Gráficos</t>
  </si>
  <si>
    <t>2. INFORME DE VERIFICACIÓN A LOS SISTEMAS DE MEDICIÓN</t>
  </si>
  <si>
    <t>Tipo de Punto de Medición</t>
  </si>
  <si>
    <t>Verificaciones Iniciales (Externas)</t>
  </si>
  <si>
    <t>Verificaciones Iniciales (RF)</t>
  </si>
  <si>
    <t>Verificaciones Extraordinarias</t>
  </si>
  <si>
    <t>Verificaciones Quinquenales</t>
  </si>
  <si>
    <t>Tiempo Promedio hh (Administrativo)</t>
  </si>
  <si>
    <t>Tiempo Promedio hh (Operación)</t>
  </si>
  <si>
    <t>Tiempo Promedio hh (Desplazamiento)</t>
  </si>
  <si>
    <t>Tiempo total hh (Administrativo)</t>
  </si>
  <si>
    <t>Tiempo total hh (operación)</t>
  </si>
  <si>
    <t>Tiempo total hh (desplazamiento)</t>
  </si>
  <si>
    <t>Tiempo total hh Verificación</t>
  </si>
  <si>
    <t>1</t>
  </si>
  <si>
    <t>2</t>
  </si>
  <si>
    <t>3</t>
  </si>
  <si>
    <t>4</t>
  </si>
  <si>
    <t>5</t>
  </si>
  <si>
    <t>% por tipo de verificación</t>
  </si>
  <si>
    <t>% Tiempo Administrativo / Operación / Desplazamiento</t>
  </si>
  <si>
    <t>3. INFORME DE INTERROGACIÓN DE FRONTERAS</t>
  </si>
  <si>
    <t>Definición de Frontera</t>
  </si>
  <si>
    <t>INTERROGACION REMOTA</t>
  </si>
  <si>
    <t>INTERROGACION EN SITIO</t>
  </si>
  <si>
    <t>TOTAL</t>
  </si>
  <si>
    <t>Cantidad de Interrogaciones año</t>
  </si>
  <si>
    <t>Duración Máxima (min)</t>
  </si>
  <si>
    <t>Duración Promedio (min)</t>
  </si>
  <si>
    <t>Duración minima (min)</t>
  </si>
  <si>
    <t>Duración Total año (hh)</t>
  </si>
  <si>
    <t>Cantidad Interrogaciones año</t>
  </si>
  <si>
    <t>Duración Maxima (min)</t>
  </si>
  <si>
    <t>Duración Interrogación promedio (min)</t>
  </si>
  <si>
    <t>Duración promedio desplazamiento a sitio (hh)</t>
  </si>
  <si>
    <t>Duracion Total año(hh)</t>
  </si>
  <si>
    <t>Tiempo Total Interrogación (hh)</t>
  </si>
  <si>
    <t>Enlace Internacional</t>
  </si>
  <si>
    <t>Demanda desconectable</t>
  </si>
  <si>
    <t>Indices CGM</t>
  </si>
  <si>
    <t>4. INFORME DE GESTION DE FRONTERAS</t>
  </si>
  <si>
    <t>Fronteras Activas</t>
  </si>
  <si>
    <t>Fronteras Canceladas en el periodo</t>
  </si>
  <si>
    <t>Cantidad de Fronteras activas al cierre del periodo</t>
  </si>
  <si>
    <t>Tasa de Crecimiento anual</t>
  </si>
  <si>
    <t>Cantidad de fronteras al inicio del periodo</t>
  </si>
  <si>
    <t>Fronteras inscritas en el periodo</t>
  </si>
  <si>
    <t>Fronteras suspendidas al cierre del periodo</t>
  </si>
  <si>
    <t>Nota: 1 Reportar la cantidad de fronteras activas en estado suspendido (no descontar de las fronteras al inicio del periodo o inscrito en el periodo)
VER: Anexo 1. RELACIÓN DE FRONTERAS CREADAS Y CANCELADAS EN EL PERIODO, ANEXO 2. RELACIÓN FRONTERAS EN ESTADO SUSPENDIDO</t>
  </si>
  <si>
    <t xml:space="preserve">Observaciones / Hechos Relevantes
</t>
  </si>
  <si>
    <t>5. INFORME DE DISPONIBILIDAD DE LOS CANALES DE COMUNICACIÓN EMPLEADOS</t>
  </si>
  <si>
    <t>Tipo de Canal</t>
  </si>
  <si>
    <t>% Disponibilidad de canales por tiempo</t>
  </si>
  <si>
    <t>% Disponibilidad por intentos</t>
  </si>
  <si>
    <t>Tiempo total de Operación hh/año</t>
  </si>
  <si>
    <t>Disponibilidad hh/año</t>
  </si>
  <si>
    <t>Indisponibilidad hh/año</t>
  </si>
  <si>
    <t>% Disponibilidad</t>
  </si>
  <si>
    <t>Total de intentos en el periodo</t>
  </si>
  <si>
    <t>Intentos Exitosos</t>
  </si>
  <si>
    <t>Intentos Fallidos</t>
  </si>
  <si>
    <t>GPRS</t>
  </si>
  <si>
    <t>3G</t>
  </si>
  <si>
    <t>4G</t>
  </si>
  <si>
    <t>LAN</t>
  </si>
  <si>
    <t>TCP/ETHERNET</t>
  </si>
  <si>
    <t>Enlace satelital</t>
  </si>
  <si>
    <t>Otros</t>
  </si>
  <si>
    <t>6.INFORME ACTIVIDADES DE VALIDACIÓN</t>
  </si>
  <si>
    <t>ACTIVIDAD</t>
  </si>
  <si>
    <t>Fecha de la actividad</t>
  </si>
  <si>
    <t>Tamaño de la muestra</t>
  </si>
  <si>
    <t>Conformes</t>
  </si>
  <si>
    <t>No conformes</t>
  </si>
  <si>
    <t>% de Conformidad</t>
  </si>
  <si>
    <t>Cumple Validación</t>
  </si>
  <si>
    <t>CUMPLE</t>
  </si>
  <si>
    <t>Nota: Diligenciar la cantidad de fronteras, tamaño de la muestra y condiciones de aceptación y rechazo de acuerdo a lo establecido en el anexo 3 de la Resolución CREG 038 de 2014</t>
  </si>
  <si>
    <t>7.INFORME ACTIVIDADES CRÍTICA</t>
  </si>
  <si>
    <t>MES</t>
  </si>
  <si>
    <t>Fronteras Activas (a cierre de mes)</t>
  </si>
  <si>
    <t>Total de Lecturas en el mes</t>
  </si>
  <si>
    <t>Lecturas objeto de crítica</t>
  </si>
  <si>
    <t>% Lecturas en crítica</t>
  </si>
  <si>
    <t>Lecturas aceptadas en crítica</t>
  </si>
  <si>
    <t>% Aceptación de registros en crítica (confirmación de lecturas)</t>
  </si>
  <si>
    <t>Total</t>
  </si>
  <si>
    <t>Observaciones / Descripción breve de los criterios de Crítica:</t>
  </si>
  <si>
    <t>8. INFORME DE PRUEBAS DE RECUPERACIÓN DE LOS RESPALDOS DE INFORMACIÓN Y COMUNICACIÓN CON EL ASIC</t>
  </si>
  <si>
    <t>Prueba</t>
  </si>
  <si>
    <t>Fecha de la Actividad</t>
  </si>
  <si>
    <t>RECUPERACIÓN DE LOS RESPALDOS DE INFORMACIÓN</t>
  </si>
  <si>
    <t>RESPALDOS DE COMUNICACIÓN CGM - ASIC</t>
  </si>
  <si>
    <t>Conforme</t>
  </si>
  <si>
    <t>Observaciones</t>
  </si>
  <si>
    <t>CONFORME</t>
  </si>
  <si>
    <t>VALIDACION Y PRUEBAS DE RESPALDO A BD SISTEMA GESTION Y OPERACION-SITCE EXITOSAS</t>
  </si>
  <si>
    <t>ENVIOS Y REPORTE AL ASIC USANDO SERVIDOR DE CONTINGENCIA CGM, RESULTADOS EXITOSOS</t>
  </si>
  <si>
    <t>EN GESTION DE LA CONTINUIDAD, DISPONIBILIDAD, CAPACIDAD, RESPALDO Y RECUPERACION EXISTE LA  POLITICA DE ASEGURAMIENTO DE LA BASE DE DATOS</t>
  </si>
  <si>
    <t>CUMPLIMIENTO DEL PLAN DE GESTION DE LA SEGURIDAD Y CONTINUIDAD EN LA OPERACION DE LOS SERVIDORES</t>
  </si>
  <si>
    <t>Observaciones / Descripción breve de las pruebas y resultados:</t>
  </si>
  <si>
    <t>9. INFORME DE EVENTOS ATENDIDOS A TRAVES DEL PLAN DE CONTINGENCIA</t>
  </si>
  <si>
    <t>EVENTO</t>
  </si>
  <si>
    <t>Tipo de Contingencia</t>
  </si>
  <si>
    <t>Descripción del evento</t>
  </si>
  <si>
    <t>Respuesta del plan de contingencia</t>
  </si>
  <si>
    <t>Observaciones / Lecciones aprendidas</t>
  </si>
  <si>
    <t>COMUNICACIONES</t>
  </si>
  <si>
    <t>CONTINUIDAD PLAN DE SIMCARDS - LECTURA DE MEDIDORES DESDE CGM</t>
  </si>
  <si>
    <t>10. INFORME DE MANTENIMIENTOS A SISTEMAS DE MEDICIÓN</t>
  </si>
  <si>
    <t>Tipo de punto de medición</t>
  </si>
  <si>
    <t>Trimestre</t>
  </si>
  <si>
    <t>Total de Mantenimientos</t>
  </si>
  <si>
    <t>Informe de tiempos requeridos para el mantenimiento de los sistemas de medición</t>
  </si>
  <si>
    <t>Tiempo promedio de mantenimiento (hh)</t>
  </si>
  <si>
    <t>Tiempo promedio de desplazamiento al sist de med (hh)</t>
  </si>
  <si>
    <t>Tiempo total hh (mantenimiento)</t>
  </si>
  <si>
    <t>Tiempo total Mantenimiento + desplazamiento</t>
  </si>
  <si>
    <t>Tiempo total de indisponibilidad de los sistemas de medición pot mto (hh)</t>
  </si>
  <si>
    <t>11. INFORME DE VERIFICACIÓN DE REGISTROS</t>
  </si>
  <si>
    <t>VALIDACIÓN</t>
  </si>
  <si>
    <t>Fronteras activas</t>
  </si>
  <si>
    <t>Tamaño de la Muestra</t>
  </si>
  <si>
    <t>%Fronteras que cumplen integralidad y disponibilidad de lecturas de 2 años (art. 18 Res. CREG 038 de 2014)</t>
  </si>
  <si>
    <t>Fronteras que cumplen  requisitos de Protección de datos (Art 17, Res. CREG 038 de 2014)</t>
  </si>
  <si>
    <t>Cumple validación de Integralidad</t>
  </si>
  <si>
    <t>Cumple validación de requisitos de protección de datos</t>
  </si>
  <si>
    <t xml:space="preserve">Nota: El tamaño de la muestra se debe determinar mediante un muestreo aleatorio simple de los sistemas de medición gestionados, con un nivel de confianza del 95%, un error máximo admisible del 5% y una proporción de medidores no conformes del 3%. Se verifica que el almacenamiento de los datos en el CGM debe garantizar la integridad de las mediciones registadas y su disponibilidad por un periodo de al menos dos (2) años contados a partir del dia de la lectura. Además, debe cumplir con los requisitos de protección de los datos establecidos en el articulo 17 de la resolución CREG 038 de 2014. </t>
  </si>
  <si>
    <t>ANEXO 1. RELACIÓN DE FRONTERAS CREADAS Y CANCELADAS EN EL PERIODO</t>
  </si>
  <si>
    <t>CODIGO SIC</t>
  </si>
  <si>
    <t>CODIGO NIU</t>
  </si>
  <si>
    <t>NOMBRE DE LA FRONTERA</t>
  </si>
  <si>
    <t>FECHA NOVEDAD</t>
  </si>
  <si>
    <t>ACCION</t>
  </si>
  <si>
    <t>ANEXO 2. RELACIÓN DE FRONTERAS EN ESTADO SUSPENDIDO A CIERRE DEL PERIODO</t>
  </si>
  <si>
    <t>FECHA SUSPENSION</t>
  </si>
  <si>
    <t>DEUDA(COP $)</t>
  </si>
  <si>
    <t>ANEXO 3. LISTADO MAESTRO DE DOCUMENTOS</t>
  </si>
  <si>
    <t>ID</t>
  </si>
  <si>
    <t>TIPO DE DOCUMENTO</t>
  </si>
  <si>
    <t>VERSION</t>
  </si>
  <si>
    <t>NOMBRE DEL DOCUMENTO</t>
  </si>
  <si>
    <t>FECHA ULTIMA ACTUALIZACIÓN</t>
  </si>
  <si>
    <t>ALCANCE (BREVE DESCRIPCIÓN)</t>
  </si>
  <si>
    <t>PROCEDIMIENTO</t>
  </si>
  <si>
    <t>03</t>
  </si>
  <si>
    <t>OPERAR TELEMEDIDA</t>
  </si>
  <si>
    <t>2022 10 13</t>
  </si>
  <si>
    <t>INFORMACIÓN DETALLADA DEL PROCEDIMIENTO DE TELEMEDIDA DEFINICIÓN DE FLUJOGRAMA</t>
  </si>
  <si>
    <t>INSTRUCTIVO</t>
  </si>
  <si>
    <t>02</t>
  </si>
  <si>
    <t>CONFIGURACIÓN PROGRAMACION E INTERROGACIÓN DE EQUIPOS DEL CENTRO DE GESTIÓN DE MEDIDAS</t>
  </si>
  <si>
    <t>INSTRUCCIONES PARA EJECUTAR LOS PROCESO DE CONFIGURACIÓN Y PROGRAMACIÓN DE INTERROGACIONES AUTOMÁTICAS Y MANUALES.</t>
  </si>
  <si>
    <t>ALMACENAR Y CONCENTRAR LECTURAS EN EL CENTRO DE GESTIÓN DE MEDIDAS</t>
  </si>
  <si>
    <t>DETALLE DEL ALMACENAMIENTO Y CONSOLIDACIÓN DE LAS LECTURAS EN LAS BASE DE DATOS DEL CENTRO DE GESTIÓN DE MEDIDAS</t>
  </si>
  <si>
    <t>GESTIONAR VERIFICACIÓN Y CRÍTICA DE MEDICIONES DEL MERCADO NO REGULADO DE EMCALI CON REPORTE AL ASIC</t>
  </si>
  <si>
    <t>2022 10 18</t>
  </si>
  <si>
    <t>DETALLE DE LA CRÍTICA A LAS MEDICIONES DE LAS FRONTERAS DEL MERCADO CON REPORTE AL ASIC</t>
  </si>
  <si>
    <t>GESTIONAR EL ACCESO LOCAL Y REMOTO A LAS FRONTERAS COMERCIALES</t>
  </si>
  <si>
    <t>2022 10 20</t>
  </si>
  <si>
    <t>REQUERIMIENTOS Y CONDICIONES DE ACCESO LOCAL Y REMOTO A LAS FROTERAS COMERCIALES</t>
  </si>
  <si>
    <t>ESTIMACION DEL ERROR EN MEDICIÓN DE ENERGIA DEBIDA A CAIDA DE TENSIÓN EN CABLES SECUNDARIOS DE TRANSFORMADORES DE TENSIÓN</t>
  </si>
  <si>
    <t>ESTIMACIÓN DEL ERROR EN MEDICIÓN DE ENERGÍA DEBIDO A CAIDA DE TENSIÓN EN CABLES SECUNDARIOS DE TRANSFORMADORES DE TENSIÓN</t>
  </si>
  <si>
    <t>REALIZAR PROTECCIÓN DE DATOS DEL CENTRO DE GESTIÓN DE MEDIDAS</t>
  </si>
  <si>
    <t>2022 11 16</t>
  </si>
  <si>
    <t>PROTECCIÓN DE DATOS ALMACENADOS EN EL CENTRO DE GESTION DE MEDIDAS</t>
  </si>
  <si>
    <t>GENERAL</t>
  </si>
  <si>
    <t>ANEXO ESTIMADO DEL ERROR</t>
  </si>
  <si>
    <t>PERMITE DETERMINAR ECUACION PARA TENER EL ERROR TOTAL DE LA MEDICIÓN DE ENERGÍA ELECTRICA DE UNA CARGA CON FACTOR DE POTENCIA</t>
  </si>
  <si>
    <t>ANALIZAR INFORMACIÓN DE FRONTERAS COMERCIALES</t>
  </si>
  <si>
    <t>2023 05 04</t>
  </si>
  <si>
    <t>RECOLECCIÓN DE DATOS DE TELEMEDIDA</t>
  </si>
  <si>
    <t>2016 09 13</t>
  </si>
  <si>
    <t>DETALLE RECOLECCIÓN DE DATOS EN SITIO</t>
  </si>
  <si>
    <t>FORMATO</t>
  </si>
  <si>
    <t>REVISIÓN EN TERRENO DE FRONTERAS EN FALLA DE TELEMEDIDA</t>
  </si>
  <si>
    <t>REVISIÓN TÉCNICA DE FRONTERAS COMERCIALES</t>
  </si>
  <si>
    <t>2022 10 03</t>
  </si>
  <si>
    <t>REVISIÓN TÉCNICA DE TELEMEDIDA</t>
  </si>
  <si>
    <t>PROPORCIONA INSTRUCCIONES PARA EJECUTAR LA REVISIÓN DE MEDIDORES</t>
  </si>
  <si>
    <t>01</t>
  </si>
  <si>
    <t>GESTIONAR SINCRONIZACIÓN DE MEDIDOR</t>
  </si>
  <si>
    <t>PROPORCIONA LA INSTRUCCIONES PARA REALIZAR SINCRONIZACIÓN DE HORA Y FECHA EN MEDIDOR</t>
  </si>
  <si>
    <t xml:space="preserve"> REALIZAR LECTURAS REMOTAS Y LOCALES</t>
  </si>
  <si>
    <t>INSTRUCCIONES PARA VALIDAR LAS MEDICIONES INTERROGADAS MEDIANTE LA COMPARACIÓN DE LAS DESCARGADAS LOCALMENTE CON LAS CONSOLIDADAS EN BD DEL CGM(LECTURA REMOTA).</t>
  </si>
  <si>
    <t>REALIZAR CAMBIO DE CONTRASEÑA EN CGM</t>
  </si>
  <si>
    <t>DEFINE LAS INSTRUCCIONES PARA REALIZAR CAMBIO DE CONTRASEÑA EN MEDIDORES</t>
  </si>
  <si>
    <t xml:space="preserve"> GESTIONAR TRANSIMISIÓN DE DATOS CGM Y ASIC</t>
  </si>
  <si>
    <t>PROPORCIONA LA INSTRUCCIONES PARA REALIZAR LA TRANSMISIÓN DE DATOS ENTRE CGM Y ASIC</t>
  </si>
  <si>
    <t xml:space="preserve"> GESTIONAR REVISIÓN E IDENTIFICACIÓN FALLA COMPONENTES DEL SISTEMA DE REPORTE A XM DE CLIENTES DEL MNR ENERGÍA</t>
  </si>
  <si>
    <t>PROPORCIONA LAS INSTRUCCIONES PARA REVISAR E IDENTIFICAR FALLA EN COMPONENTES DEL SISTEMA DE REPORTE A XM DE CLIENTES DEL MNR ENERGÍA Y FACILITAR SOLUCIÓN AL REPORTAR A LAS AREAS DE APOYO.</t>
  </si>
  <si>
    <t xml:space="preserve"> MANTENIMIENTO DEL SISTEMA DE MEDICION DE LAS FRONTERAS COMERCIALES CON REPORTE AL ASIC</t>
  </si>
  <si>
    <t>2023 06 07</t>
  </si>
  <si>
    <t>PROPORCIONA LAS INSTRUCCIONES PARA LLEVAR A CABO EL MANTENIMIENTO AL SISTEMA DE MEDICION DE LAS FRONTERAS COMERCIALES CON REPORTE AL ASIC</t>
  </si>
  <si>
    <t>Generación</t>
  </si>
  <si>
    <t>Comercialización entre agentes</t>
  </si>
  <si>
    <t>Comercialización entre agentes y usuarios</t>
  </si>
  <si>
    <t>Interconexión Internacional</t>
  </si>
  <si>
    <t>Distribución</t>
  </si>
  <si>
    <t>Fibra óptica</t>
  </si>
  <si>
    <t>Línea telefónica</t>
  </si>
  <si>
    <t>Comercializaciónn entre agentes</t>
  </si>
  <si>
    <t>Comercializaciónn entre agentes y usuarios</t>
  </si>
  <si>
    <t>SIN NIU</t>
  </si>
  <si>
    <t>Falla Metrológica</t>
  </si>
  <si>
    <t>3.Año de Reporte
2025</t>
  </si>
  <si>
    <t xml:space="preserve">                                                                                                   </t>
  </si>
  <si>
    <r>
      <t xml:space="preserve">Plan mantenimiento Medidores Principal y Respaldo:
</t>
    </r>
    <r>
      <rPr>
        <sz val="9"/>
        <color rgb="FFFF0000"/>
        <rFont val="Calibri"/>
        <family val="2"/>
      </rPr>
      <t xml:space="preserve">**Los mantenimientos contabilizados son equivalentes a 53 Fronteras únicas, pero dado la expresión metodológica, en el plan mantenimiento a medidor principal y respaldo, se cuentan como mantenimientos individuales. </t>
    </r>
    <r>
      <rPr>
        <sz val="9"/>
        <color rgb="FF000000"/>
        <rFont val="Calibri"/>
        <family val="2"/>
      </rPr>
      <t xml:space="preserve">
---Las siguientes Fronteras obedecen a dos planes de mantenimiento, es decir medidor Principal y Respaldo:
FRT00200,FRT00204,FRT00205,FRT00206,FRT00227,FRT07589,FRT10517,FRT21408,FRT38307,FRT38315
---Las siguientes Fronteras obedecen a un solo plan de mantenimiento (Medidor Principal o Medidor Respaldo):
FRT00225,FRT00507,FRT00543,FRT01039,FRT02237,FRT02518,FRT02693,FRT03720,FRT04455,FRT05343,FRT05916,FRT06778,FRT08625,FRT14037,FRT20361,FRT21201,FRT23826,FRT24659,FRT26043,FRT26140,FRT28068,FRT28242,FRT29429,FRT29467,FRT30537,FRT30824,FRT32017,FRT32503,FRT32605,FRT33832,FRT36248,FRT37859,FRT38386,FRT39569,FRT39661,FRT41821,FRT43681,FRT43967,FRT43969,FRT45921,FRT49929,FRT59926,FRT80598
</t>
    </r>
    <r>
      <rPr>
        <sz val="9"/>
        <color rgb="FFFF0000"/>
        <rFont val="Calibri"/>
        <family val="2"/>
      </rPr>
      <t>**Los mantenimientos contabilizados como reemplazo de equipos auxiliares son 4, equivalentes a 3 Fronteras únicas:</t>
    </r>
    <r>
      <rPr>
        <sz val="9"/>
        <color rgb="FF000000"/>
        <rFont val="Calibri"/>
        <family val="2"/>
      </rPr>
      <t xml:space="preserve">
FRT00205,FRT12146,FRT28282</t>
    </r>
  </si>
  <si>
    <t>Frt64295</t>
  </si>
  <si>
    <t>Frt34969</t>
  </si>
  <si>
    <t>Frt45654</t>
  </si>
  <si>
    <t>Frt01929</t>
  </si>
  <si>
    <t>Frt06390</t>
  </si>
  <si>
    <t>Frt11120</t>
  </si>
  <si>
    <t>Frt02693</t>
  </si>
  <si>
    <t>Frt09650</t>
  </si>
  <si>
    <t>Frt11057</t>
  </si>
  <si>
    <t>Frt11560</t>
  </si>
  <si>
    <t>Frt14435</t>
  </si>
  <si>
    <t>Frt18708</t>
  </si>
  <si>
    <t>Frt21704</t>
  </si>
  <si>
    <t>Frt67004</t>
  </si>
  <si>
    <t>Frt67005</t>
  </si>
  <si>
    <t>Frt01884</t>
  </si>
  <si>
    <t>Frt03259</t>
  </si>
  <si>
    <t>Frt04455</t>
  </si>
  <si>
    <t>Frt32017</t>
  </si>
  <si>
    <t>Frt34163</t>
  </si>
  <si>
    <t>Frt03831</t>
  </si>
  <si>
    <t>Frt27015</t>
  </si>
  <si>
    <t>Frt34266</t>
  </si>
  <si>
    <t>Frt37859</t>
  </si>
  <si>
    <t>Frt38307</t>
  </si>
  <si>
    <t>Frt38315</t>
  </si>
  <si>
    <t>Frt02518</t>
  </si>
  <si>
    <t>Frt21408</t>
  </si>
  <si>
    <t>Frt05507</t>
  </si>
  <si>
    <t>Frt77198</t>
  </si>
  <si>
    <t>Frt80598</t>
  </si>
  <si>
    <t>Frt82078</t>
  </si>
  <si>
    <t>Frt04844</t>
  </si>
  <si>
    <t>Frt12289</t>
  </si>
  <si>
    <t>Frt83975</t>
  </si>
  <si>
    <t>Frt85008</t>
  </si>
  <si>
    <t>Frt87856</t>
  </si>
  <si>
    <t>Frt88243</t>
  </si>
  <si>
    <t>Frt00612</t>
  </si>
  <si>
    <t>Frt01446</t>
  </si>
  <si>
    <t>Frt01946</t>
  </si>
  <si>
    <t>Frt05563</t>
  </si>
  <si>
    <t>Frt06353</t>
  </si>
  <si>
    <t>Frt09685</t>
  </si>
  <si>
    <t>Frt14511</t>
  </si>
  <si>
    <t>Frt19262</t>
  </si>
  <si>
    <t>Frt19990</t>
  </si>
  <si>
    <t>Frt26200</t>
  </si>
  <si>
    <t>14646867</t>
  </si>
  <si>
    <t>15078089</t>
  </si>
  <si>
    <t>11748879</t>
  </si>
  <si>
    <t>2351685</t>
  </si>
  <si>
    <t>3166438</t>
  </si>
  <si>
    <t>3087120</t>
  </si>
  <si>
    <t>11952412</t>
  </si>
  <si>
    <t>1458081</t>
  </si>
  <si>
    <t>12841304</t>
  </si>
  <si>
    <t>12735585</t>
  </si>
  <si>
    <t>1686783</t>
  </si>
  <si>
    <t>13367366</t>
  </si>
  <si>
    <t>13657141</t>
  </si>
  <si>
    <t>13657143</t>
  </si>
  <si>
    <t>1458895</t>
  </si>
  <si>
    <t>1941529</t>
  </si>
  <si>
    <t>13535387</t>
  </si>
  <si>
    <t>3900174</t>
  </si>
  <si>
    <t>13482772</t>
  </si>
  <si>
    <t>14542658</t>
  </si>
  <si>
    <t>19299995</t>
  </si>
  <si>
    <t>17612763</t>
  </si>
  <si>
    <t>21309200</t>
  </si>
  <si>
    <t>3900264</t>
  </si>
  <si>
    <t>11566136</t>
  </si>
  <si>
    <t>2800906</t>
  </si>
  <si>
    <t>2221</t>
  </si>
  <si>
    <t>9499</t>
  </si>
  <si>
    <t>18359441</t>
  </si>
  <si>
    <t>12564776</t>
  </si>
  <si>
    <t>4741</t>
  </si>
  <si>
    <t>6810</t>
  </si>
  <si>
    <t>2350595</t>
  </si>
  <si>
    <t>2775132</t>
  </si>
  <si>
    <t>898116335</t>
  </si>
  <si>
    <t>9426891</t>
  </si>
  <si>
    <t>2350750</t>
  </si>
  <si>
    <t>2351648</t>
  </si>
  <si>
    <t>12969339</t>
  </si>
  <si>
    <t>13086589</t>
  </si>
  <si>
    <t>13506606</t>
  </si>
  <si>
    <t>SUBESTACION TRANSFORMADOR MELENDEZ TRAFO 4</t>
  </si>
  <si>
    <t>GRUPO EMPRESARIAL FRIDECO SAS</t>
  </si>
  <si>
    <t>GRUPO EMPRESARIAL FRIDECO SAS-2</t>
  </si>
  <si>
    <t>INCOPAR LTDA</t>
  </si>
  <si>
    <t>LA 14 NO. 38 VALLE DEL LILI</t>
  </si>
  <si>
    <t>LA 14 NO.27 TULUA</t>
  </si>
  <si>
    <t>ATA S.A.S.</t>
  </si>
  <si>
    <t>COMFENALCO YANACONAS</t>
  </si>
  <si>
    <t>PTO MALLARINO SL</t>
  </si>
  <si>
    <t>TECNOPLAST LTDA - SEDE 2</t>
  </si>
  <si>
    <t>MOTEL PARAISO ROMANO</t>
  </si>
  <si>
    <t>ETB CENTRAL HOLANDA</t>
  </si>
  <si>
    <t>ALIMENTOS CARNICOS S.A.S.</t>
  </si>
  <si>
    <t>SUBESTACION MELENDEZ TRANSFORMADOR-4</t>
  </si>
  <si>
    <t>EKA CORPORACION S.A.</t>
  </si>
  <si>
    <t>TEXCINTAS</t>
  </si>
  <si>
    <t>CARTONES DEL VALLE DEL CAUCA LTDA.</t>
  </si>
  <si>
    <t>CLINICA NUESTRA</t>
  </si>
  <si>
    <t>PANADERIA KUTY SAN NICOLAS</t>
  </si>
  <si>
    <t>UNIVERSIDAD DEL MAGDALENA</t>
  </si>
  <si>
    <t>SUPERTIENDAS CAÑAVERAL CRA 1</t>
  </si>
  <si>
    <t>LAVANDERIA INDUSTRIAL SURTEÑIR S.A.</t>
  </si>
  <si>
    <t>ACUEDUCTO Y ALCANTARILLADO DE COLOMABIA -ACUALCO BOMBEO</t>
  </si>
  <si>
    <t>ACUEDUCTOS Y ALCANTARILLADO DE COLOMBIA -  ACUALCO SA</t>
  </si>
  <si>
    <t>ACUEDUCTOS Y ALCANTARILLADO DE COLOMBIA -  ACUACOL SA</t>
  </si>
  <si>
    <t>CLUB NAVAL</t>
  </si>
  <si>
    <t>CENTRO COMERCIAL PREMIER LIMONAR - F3</t>
  </si>
  <si>
    <t>LA 14 S.A. PALMIRA</t>
  </si>
  <si>
    <t>EXXON MOBIL</t>
  </si>
  <si>
    <t>PELICULAS EXTRUIDAS SAS</t>
  </si>
  <si>
    <t>WORLD TRADE CENTER CALI - PH-PACIFIC MALL</t>
  </si>
  <si>
    <t>ESCUELA NAVAL DE SUBOFICIALES ARC BARRANQUILLA 1</t>
  </si>
  <si>
    <t>EVACOL LTDA</t>
  </si>
  <si>
    <t>SAN ANDRESITO DEL SUR ETAPA -II- ZONAS COMUNESS</t>
  </si>
  <si>
    <t>MALLPLAZA SERVICIOS CALLE 5</t>
  </si>
  <si>
    <t>TERMOYUMBO TRAFO 2 EXPORT.</t>
  </si>
  <si>
    <t>COSECHAS COSMOCENTRO</t>
  </si>
  <si>
    <t>QUAD GRAPHICS COLOMBIA S.A.S.</t>
  </si>
  <si>
    <t>DESINFECTANTES PATOJITO S. A.</t>
  </si>
  <si>
    <t>COMERCIALIZADORA FLORALIA S.A. (SUPERMERCATODO)</t>
  </si>
  <si>
    <t>COMERCIALIZADORA FLORALIA S.A.</t>
  </si>
  <si>
    <t>SUPERMERCADO MERCAMIO</t>
  </si>
  <si>
    <t>SUPERMERCADOS Y AUTOSERVICIO LM S.A.</t>
  </si>
  <si>
    <t>SUPERMERCADO EL REBAJON CIUDAD JARDIN</t>
  </si>
  <si>
    <t>UNION PLASTICA</t>
  </si>
  <si>
    <t>SUPERMERCADO MERCAMIO NORTE</t>
  </si>
  <si>
    <t>MERCAMIO PLAZA NORTE</t>
  </si>
  <si>
    <t xml:space="preserve">Cancelación de Frontera </t>
  </si>
  <si>
    <t>Cambio Agente - Se va de EMCALI</t>
  </si>
  <si>
    <t>Reinscripción de Frontera</t>
  </si>
  <si>
    <t>Cancelación de Frontera por Acumulación de Fallas</t>
  </si>
  <si>
    <t>Registro Frontera Nueva</t>
  </si>
  <si>
    <t>Cancelación de Frontera por superación de Plazo</t>
  </si>
  <si>
    <t>Cambio Agente - Ingresa a EMCALI</t>
  </si>
  <si>
    <t>REUNIÓN CON TI XM PARA ESTABLECIMIENTO DE CERTIFICADOS SSL VPN EMCALI Y XM</t>
  </si>
  <si>
    <t>CONTINUIDAD DE PLANES CON CONTRATISTAS (DISICO, WOM)</t>
  </si>
  <si>
    <t>INDISPONIBILIDAD REPORTE VÍA PRIMEREAD</t>
  </si>
  <si>
    <t>FALLA TEMPORAL DE HES PRIMEREAD EMCALI</t>
  </si>
  <si>
    <t>SE REPORTO USANDO WEB SERVICE ALTERNO</t>
  </si>
  <si>
    <t>1. ENERO</t>
  </si>
  <si>
    <t>2. FEBRERO</t>
  </si>
  <si>
    <t>3. MARZO</t>
  </si>
  <si>
    <t>4. ABRIL</t>
  </si>
  <si>
    <t>5. MAYO</t>
  </si>
  <si>
    <t>6. JUNIO</t>
  </si>
  <si>
    <t>7. JULIO</t>
  </si>
  <si>
    <t>8. AGOSTO</t>
  </si>
  <si>
    <t>9. SEPTIEMBRE</t>
  </si>
  <si>
    <t>10. OCTUBRE</t>
  </si>
  <si>
    <t>11. NOVIEMBRE</t>
  </si>
  <si>
    <t>12. DICIEMBRE</t>
  </si>
  <si>
    <t>Las pruebas realizadas durante el año 2025, resultaron conformes según plan de acción planteado por el equipo de trabajo del CGM EMCALI EICE E.S.P.</t>
  </si>
  <si>
    <t>3.1. Fecha de Reporte
26/02/2026</t>
  </si>
  <si>
    <t>No se presentaron hechos relevantes durante el el periodo de todo el año 2025.</t>
  </si>
  <si>
    <t>3.1. Fecha de Reporte
26/02/2025</t>
  </si>
  <si>
    <t>Validación 1ra muestra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</si>
</sst>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.00%"/>
    <numFmt numFmtId="165" formatCode="#.00"/>
    <numFmt numFmtId="166" formatCode="&quot;yyyy MM dd&quot;"/>
    <numFmt numFmtId="167" formatCode="_-* #,##0.00_-;\-* #,##0.00_-;_-* &quot;-&quot;_-;_-@_-"/>
  </numFmts>
  <fonts count="17" x14ac:knownFonts="1">
    <font>
      <sz val="11"/>
      <color theme="1"/>
      <name val="Calibri"/>
      <family val="2"/>
      <scheme val="minor"/>
    </font>
    <font>
      <b/>
      <sz val="9.75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9.75"/>
      <color rgb="FF000000"/>
      <name val="Calibri"/>
      <family val="2"/>
    </font>
    <font>
      <sz val="6"/>
      <color rgb="FF000000"/>
      <name val="Calibri"/>
      <family val="2"/>
    </font>
    <font>
      <b/>
      <sz val="9.75"/>
      <color rgb="FF000000"/>
      <name val="Times New Roman"/>
      <family val="1"/>
    </font>
    <font>
      <sz val="9.75"/>
      <color rgb="FF000000"/>
      <name val="Times New Roman"/>
      <family val="1"/>
    </font>
    <font>
      <b/>
      <sz val="7"/>
      <color rgb="FF000000"/>
      <name val="Calibri"/>
      <family val="2"/>
    </font>
    <font>
      <sz val="9.75"/>
      <color rgb="FF000000"/>
      <name val="Calibri"/>
      <family val="2"/>
    </font>
    <font>
      <b/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6"/>
      <color rgb="FF000000"/>
      <name val="Calibri"/>
      <family val="2"/>
    </font>
    <font>
      <b/>
      <sz val="9.75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0C4DE"/>
      </patternFill>
    </fill>
    <fill>
      <patternFill patternType="solid">
        <fgColor rgb="FFB0C4D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0" fontId="1" fillId="2" borderId="2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 readingOrder="1"/>
    </xf>
    <xf numFmtId="164" fontId="5" fillId="2" borderId="2" xfId="0" applyNumberFormat="1" applyFont="1" applyFill="1" applyBorder="1" applyAlignment="1">
      <alignment horizontal="center" vertical="center" wrapText="1" readingOrder="1"/>
    </xf>
    <xf numFmtId="10" fontId="10" fillId="2" borderId="2" xfId="0" applyNumberFormat="1" applyFont="1" applyFill="1" applyBorder="1" applyAlignment="1">
      <alignment horizontal="center" vertical="center" wrapText="1" readingOrder="1"/>
    </xf>
    <xf numFmtId="10" fontId="5" fillId="2" borderId="2" xfId="0" applyNumberFormat="1" applyFont="1" applyFill="1" applyBorder="1" applyAlignment="1">
      <alignment horizontal="center" vertical="center" wrapText="1" readingOrder="1"/>
    </xf>
    <xf numFmtId="0" fontId="13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165" fontId="2" fillId="2" borderId="2" xfId="0" applyNumberFormat="1" applyFont="1" applyFill="1" applyBorder="1" applyAlignment="1">
      <alignment horizontal="center" vertical="center" wrapText="1" readingOrder="1"/>
    </xf>
    <xf numFmtId="10" fontId="5" fillId="2" borderId="4" xfId="0" applyNumberFormat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3" xfId="0" applyFont="1" applyBorder="1" applyAlignment="1">
      <alignment horizontal="left" vertical="top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49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top" wrapText="1" readingOrder="1"/>
    </xf>
    <xf numFmtId="165" fontId="4" fillId="2" borderId="2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41" fontId="2" fillId="0" borderId="5" xfId="1" applyNumberFormat="1" applyFont="1" applyFill="1" applyBorder="1" applyAlignment="1">
      <alignment horizontal="right" vertical="center" wrapText="1" readingOrder="1"/>
    </xf>
    <xf numFmtId="41" fontId="2" fillId="0" borderId="6" xfId="1" applyNumberFormat="1" applyFont="1" applyFill="1" applyBorder="1" applyAlignment="1">
      <alignment horizontal="right" vertical="center" wrapText="1" readingOrder="1"/>
    </xf>
    <xf numFmtId="167" fontId="2" fillId="0" borderId="7" xfId="1" applyNumberFormat="1" applyFont="1" applyFill="1" applyBorder="1" applyAlignment="1">
      <alignment horizontal="right" vertical="center" wrapText="1" readingOrder="1"/>
    </xf>
    <xf numFmtId="167" fontId="2" fillId="0" borderId="7" xfId="1" applyNumberFormat="1" applyFont="1" applyFill="1" applyBorder="1" applyAlignment="1">
      <alignment horizontal="center" vertical="center" wrapText="1" readingOrder="1"/>
    </xf>
    <xf numFmtId="165" fontId="4" fillId="2" borderId="6" xfId="0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top" wrapText="1" readingOrder="1"/>
    </xf>
    <xf numFmtId="41" fontId="2" fillId="0" borderId="7" xfId="1" applyNumberFormat="1" applyFont="1" applyFill="1" applyBorder="1" applyAlignment="1">
      <alignment horizontal="righ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right" vertical="center" wrapText="1" readingOrder="1"/>
    </xf>
    <xf numFmtId="0" fontId="2" fillId="0" borderId="3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left" vertical="top" wrapText="1" readingOrder="1"/>
    </xf>
    <xf numFmtId="14" fontId="10" fillId="0" borderId="2" xfId="0" applyNumberFormat="1" applyFont="1" applyBorder="1" applyAlignment="1">
      <alignment horizontal="center" vertical="center" wrapText="1" readingOrder="1"/>
    </xf>
    <xf numFmtId="14" fontId="5" fillId="0" borderId="2" xfId="0" applyNumberFormat="1" applyFont="1" applyBorder="1" applyAlignment="1">
      <alignment horizontal="center" vertical="center" wrapText="1" readingOrder="1"/>
    </xf>
    <xf numFmtId="166" fontId="10" fillId="0" borderId="2" xfId="0" applyNumberFormat="1" applyFont="1" applyBorder="1" applyAlignment="1">
      <alignment horizontal="center" vertical="center" wrapText="1" readingOrder="1"/>
    </xf>
    <xf numFmtId="166" fontId="5" fillId="0" borderId="2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67" fontId="2" fillId="0" borderId="7" xfId="1" applyNumberFormat="1" applyFont="1" applyBorder="1" applyAlignment="1">
      <alignment horizontal="center" vertical="center" wrapText="1" readingOrder="1"/>
    </xf>
    <xf numFmtId="10" fontId="4" fillId="2" borderId="5" xfId="0" applyNumberFormat="1" applyFont="1" applyFill="1" applyBorder="1" applyAlignment="1">
      <alignment horizontal="center" vertical="center" wrapText="1" readingOrder="1"/>
    </xf>
    <xf numFmtId="10" fontId="4" fillId="2" borderId="6" xfId="0" applyNumberFormat="1" applyFont="1" applyFill="1" applyBorder="1" applyAlignment="1">
      <alignment horizontal="center" vertical="center" wrapText="1" readingOrder="1"/>
    </xf>
    <xf numFmtId="10" fontId="4" fillId="2" borderId="2" xfId="0" applyNumberFormat="1" applyFont="1" applyFill="1" applyBorder="1" applyAlignment="1">
      <alignment horizontal="center" vertical="center" wrapText="1" readingOrder="1"/>
    </xf>
    <xf numFmtId="41" fontId="2" fillId="0" borderId="5" xfId="1" applyNumberFormat="1" applyFont="1" applyBorder="1" applyAlignment="1">
      <alignment horizontal="right" vertical="center" wrapText="1" readingOrder="1"/>
    </xf>
    <xf numFmtId="41" fontId="2" fillId="0" borderId="6" xfId="1" applyNumberFormat="1" applyFont="1" applyBorder="1" applyAlignment="1">
      <alignment horizontal="right" vertical="center" wrapText="1" readingOrder="1"/>
    </xf>
    <xf numFmtId="167" fontId="2" fillId="0" borderId="7" xfId="1" applyNumberFormat="1" applyFont="1" applyBorder="1" applyAlignment="1">
      <alignment horizontal="right" vertical="center" wrapText="1" readingOrder="1"/>
    </xf>
    <xf numFmtId="167" fontId="2" fillId="0" borderId="11" xfId="1" applyNumberFormat="1" applyFont="1" applyBorder="1" applyAlignment="1">
      <alignment horizontal="center" vertical="center" wrapText="1" readingOrder="1"/>
    </xf>
    <xf numFmtId="167" fontId="2" fillId="0" borderId="12" xfId="1" applyNumberFormat="1" applyFont="1" applyBorder="1" applyAlignment="1">
      <alignment horizontal="center" vertical="center" wrapText="1" readingOrder="1"/>
    </xf>
    <xf numFmtId="167" fontId="2" fillId="0" borderId="13" xfId="1" applyNumberFormat="1" applyFont="1" applyBorder="1" applyAlignment="1">
      <alignment horizontal="center" vertical="center" wrapText="1" readingOrder="1"/>
    </xf>
    <xf numFmtId="167" fontId="2" fillId="0" borderId="6" xfId="1" applyNumberFormat="1" applyFont="1" applyBorder="1" applyAlignment="1">
      <alignment horizontal="center" vertical="center" wrapText="1" readingOrder="1"/>
    </xf>
    <xf numFmtId="165" fontId="4" fillId="2" borderId="4" xfId="0" applyNumberFormat="1" applyFont="1" applyFill="1" applyBorder="1" applyAlignment="1">
      <alignment horizontal="center" vertical="center" wrapText="1" readingOrder="1"/>
    </xf>
    <xf numFmtId="41" fontId="4" fillId="2" borderId="5" xfId="1" applyNumberFormat="1" applyFont="1" applyFill="1" applyBorder="1" applyAlignment="1">
      <alignment horizontal="center" vertical="center" wrapText="1" readingOrder="1"/>
    </xf>
    <xf numFmtId="41" fontId="4" fillId="2" borderId="6" xfId="1" applyNumberFormat="1" applyFont="1" applyFill="1" applyBorder="1" applyAlignment="1">
      <alignment horizontal="center" vertical="center" wrapText="1" readingOrder="1"/>
    </xf>
    <xf numFmtId="41" fontId="2" fillId="0" borderId="2" xfId="1" applyNumberFormat="1" applyFont="1" applyBorder="1" applyAlignment="1">
      <alignment horizontal="right" vertical="center" wrapText="1" readingOrder="1"/>
    </xf>
    <xf numFmtId="167" fontId="4" fillId="2" borderId="7" xfId="1" applyNumberFormat="1" applyFont="1" applyFill="1" applyBorder="1" applyAlignment="1">
      <alignment horizontal="center" vertical="center" wrapText="1" readingOrder="1"/>
    </xf>
    <xf numFmtId="167" fontId="2" fillId="0" borderId="9" xfId="1" applyNumberFormat="1" applyFont="1" applyBorder="1" applyAlignment="1">
      <alignment horizontal="center" vertical="center" wrapText="1" readingOrder="1"/>
    </xf>
    <xf numFmtId="167" fontId="2" fillId="0" borderId="10" xfId="1" applyNumberFormat="1" applyFont="1" applyBorder="1" applyAlignment="1">
      <alignment horizontal="center" vertical="center" wrapText="1" readingOrder="1"/>
    </xf>
    <xf numFmtId="43" fontId="4" fillId="2" borderId="2" xfId="1" applyNumberFormat="1" applyFont="1" applyFill="1" applyBorder="1" applyAlignment="1">
      <alignment vertical="center" wrapText="1" readingOrder="1"/>
    </xf>
    <xf numFmtId="10" fontId="1" fillId="2" borderId="2" xfId="0" applyNumberFormat="1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10" fontId="5" fillId="0" borderId="2" xfId="0" applyNumberFormat="1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10" fontId="14" fillId="2" borderId="2" xfId="0" applyNumberFormat="1" applyFont="1" applyFill="1" applyBorder="1" applyAlignment="1">
      <alignment horizontal="center" vertical="center" wrapText="1" readingOrder="1"/>
    </xf>
    <xf numFmtId="14" fontId="5" fillId="0" borderId="5" xfId="0" applyNumberFormat="1" applyFont="1" applyBorder="1" applyAlignment="1">
      <alignment horizontal="center" vertical="center" wrapText="1" readingOrder="1"/>
    </xf>
    <xf numFmtId="14" fontId="5" fillId="0" borderId="6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top" wrapText="1" readingOrder="1"/>
    </xf>
    <xf numFmtId="14" fontId="0" fillId="0" borderId="7" xfId="0" applyNumberForma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/>
  <colors>
    <mruColors>
      <color rgb="FFB0C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15240</xdr:colOff>
      <xdr:row>17</xdr:row>
      <xdr:rowOff>30106</xdr:rowOff>
    </xdr:from>
    <xdr:to>
      <xdr:col>80</xdr:col>
      <xdr:colOff>420645</xdr:colOff>
      <xdr:row>17</xdr:row>
      <xdr:rowOff>2684145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5DED1FF-740C-9B01-DB1D-44D6DE394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840" y="6750946"/>
          <a:ext cx="4764045" cy="2667374"/>
        </a:xfrm>
        <a:prstGeom prst="rect">
          <a:avLst/>
        </a:prstGeom>
      </xdr:spPr>
    </xdr:pic>
    <xdr:clientData/>
  </xdr:twoCellAnchor>
  <xdr:twoCellAnchor editAs="oneCell">
    <xdr:from>
      <xdr:col>37</xdr:col>
      <xdr:colOff>25789</xdr:colOff>
      <xdr:row>62</xdr:row>
      <xdr:rowOff>84698</xdr:rowOff>
    </xdr:from>
    <xdr:to>
      <xdr:col>81</xdr:col>
      <xdr:colOff>208671</xdr:colOff>
      <xdr:row>62</xdr:row>
      <xdr:rowOff>2664158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1946D8A-9611-6DDC-87A6-029834434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520" y="26527563"/>
          <a:ext cx="5268059" cy="2579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98800</xdr:rowOff>
    </xdr:from>
    <xdr:to>
      <xdr:col>45</xdr:col>
      <xdr:colOff>496</xdr:colOff>
      <xdr:row>30</xdr:row>
      <xdr:rowOff>2724923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833436-E162-83EF-4D9F-3ABE9E9CE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19400"/>
          <a:ext cx="5334496" cy="2622313"/>
        </a:xfrm>
        <a:prstGeom prst="rect">
          <a:avLst/>
        </a:prstGeom>
      </xdr:spPr>
    </xdr:pic>
    <xdr:clientData/>
  </xdr:twoCellAnchor>
  <xdr:twoCellAnchor editAs="oneCell">
    <xdr:from>
      <xdr:col>46</xdr:col>
      <xdr:colOff>155750</xdr:colOff>
      <xdr:row>30</xdr:row>
      <xdr:rowOff>32213</xdr:rowOff>
    </xdr:from>
    <xdr:to>
      <xdr:col>81</xdr:col>
      <xdr:colOff>151050</xdr:colOff>
      <xdr:row>30</xdr:row>
      <xdr:rowOff>2703782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E12F24E-EF6A-2913-52B9-5CDFE3D01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009" y="12486972"/>
          <a:ext cx="4508179" cy="2671569"/>
        </a:xfrm>
        <a:prstGeom prst="rect">
          <a:avLst/>
        </a:prstGeom>
      </xdr:spPr>
    </xdr:pic>
    <xdr:clientData/>
  </xdr:twoCellAnchor>
  <xdr:twoCellAnchor editAs="oneCell">
    <xdr:from>
      <xdr:col>35</xdr:col>
      <xdr:colOff>61026</xdr:colOff>
      <xdr:row>79</xdr:row>
      <xdr:rowOff>53347</xdr:rowOff>
    </xdr:from>
    <xdr:to>
      <xdr:col>80</xdr:col>
      <xdr:colOff>434822</xdr:colOff>
      <xdr:row>79</xdr:row>
      <xdr:rowOff>2647606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C0A558E-BB3C-631D-CCE1-40BA7AED7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9595" y="32865330"/>
          <a:ext cx="5256245" cy="2598069"/>
        </a:xfrm>
        <a:prstGeom prst="rect">
          <a:avLst/>
        </a:prstGeom>
      </xdr:spPr>
    </xdr:pic>
    <xdr:clientData/>
  </xdr:twoCellAnchor>
  <xdr:twoCellAnchor editAs="oneCell">
    <xdr:from>
      <xdr:col>47</xdr:col>
      <xdr:colOff>48135</xdr:colOff>
      <xdr:row>137</xdr:row>
      <xdr:rowOff>58068</xdr:rowOff>
    </xdr:from>
    <xdr:to>
      <xdr:col>81</xdr:col>
      <xdr:colOff>269922</xdr:colOff>
      <xdr:row>137</xdr:row>
      <xdr:rowOff>2650052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4D8401-FDF9-186D-AD62-4498D17A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187" y="59375827"/>
          <a:ext cx="4563873" cy="2595794"/>
        </a:xfrm>
        <a:prstGeom prst="rect">
          <a:avLst/>
        </a:prstGeom>
      </xdr:spPr>
    </xdr:pic>
    <xdr:clientData/>
  </xdr:twoCellAnchor>
  <xdr:twoCellAnchor editAs="oneCell">
    <xdr:from>
      <xdr:col>33</xdr:col>
      <xdr:colOff>13252</xdr:colOff>
      <xdr:row>105</xdr:row>
      <xdr:rowOff>51870</xdr:rowOff>
    </xdr:from>
    <xdr:to>
      <xdr:col>81</xdr:col>
      <xdr:colOff>287738</xdr:colOff>
      <xdr:row>105</xdr:row>
      <xdr:rowOff>2663687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8BD2CA-46C1-75C1-959F-2E449C6DC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843" y="43366600"/>
          <a:ext cx="5870714" cy="2611817"/>
        </a:xfrm>
        <a:prstGeom prst="rect">
          <a:avLst/>
        </a:prstGeom>
      </xdr:spPr>
    </xdr:pic>
    <xdr:clientData/>
  </xdr:twoCellAnchor>
  <xdr:twoCellAnchor editAs="oneCell">
    <xdr:from>
      <xdr:col>1</xdr:col>
      <xdr:colOff>674039</xdr:colOff>
      <xdr:row>0</xdr:row>
      <xdr:rowOff>37155</xdr:rowOff>
    </xdr:from>
    <xdr:to>
      <xdr:col>4</xdr:col>
      <xdr:colOff>21019</xdr:colOff>
      <xdr:row>0</xdr:row>
      <xdr:rowOff>567690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977CECE-31E3-1172-51AE-1E149FE9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604" y="37155"/>
          <a:ext cx="506545" cy="530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47625</xdr:rowOff>
    </xdr:from>
    <xdr:to>
      <xdr:col>0</xdr:col>
      <xdr:colOff>927550</xdr:colOff>
      <xdr:row>0</xdr:row>
      <xdr:rowOff>581970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7D3CD4-17C9-41AE-A0F0-97EABFBA9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7625"/>
          <a:ext cx="517975" cy="534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28575</xdr:rowOff>
    </xdr:from>
    <xdr:to>
      <xdr:col>0</xdr:col>
      <xdr:colOff>1165675</xdr:colOff>
      <xdr:row>0</xdr:row>
      <xdr:rowOff>562920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F6793B-5037-4255-973A-4033E7295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8575"/>
          <a:ext cx="517975" cy="5343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</xdr:col>
      <xdr:colOff>537025</xdr:colOff>
      <xdr:row>0</xdr:row>
      <xdr:rowOff>568635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2EAD76-16BD-45D2-A880-E952365D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"/>
          <a:ext cx="517975" cy="530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G146"/>
  <sheetViews>
    <sheetView showGridLines="0" tabSelected="1" topLeftCell="A138" zoomScale="120" zoomScaleNormal="120" workbookViewId="0">
      <selection activeCell="CH140" sqref="CH140"/>
    </sheetView>
  </sheetViews>
  <sheetFormatPr baseColWidth="10" defaultRowHeight="14.4" x14ac:dyDescent="0.3"/>
  <cols>
    <col min="1" max="1" width="0.33203125" customWidth="1"/>
    <col min="2" max="2" width="16" customWidth="1"/>
    <col min="3" max="3" width="0.5546875" customWidth="1"/>
    <col min="4" max="4" width="0.44140625" customWidth="1"/>
    <col min="5" max="5" width="1.5546875" customWidth="1"/>
    <col min="6" max="6" width="0.109375" customWidth="1"/>
    <col min="7" max="7" width="2.6640625" customWidth="1"/>
    <col min="8" max="8" width="1.5546875" customWidth="1"/>
    <col min="9" max="9" width="2.5546875" customWidth="1"/>
    <col min="10" max="10" width="0.33203125" customWidth="1"/>
    <col min="11" max="11" width="1.33203125" customWidth="1"/>
    <col min="12" max="12" width="1.109375" customWidth="1"/>
    <col min="13" max="13" width="0.6640625" customWidth="1"/>
    <col min="14" max="14" width="3.5546875" customWidth="1"/>
    <col min="15" max="15" width="5.44140625" customWidth="1"/>
    <col min="16" max="16" width="0.33203125" customWidth="1"/>
    <col min="17" max="17" width="1.6640625" customWidth="1"/>
    <col min="18" max="18" width="1.109375" customWidth="1"/>
    <col min="19" max="19" width="4.44140625" customWidth="1"/>
    <col min="20" max="20" width="0.6640625" customWidth="1"/>
    <col min="21" max="21" width="0.109375" customWidth="1"/>
    <col min="22" max="22" width="3.109375" customWidth="1"/>
    <col min="23" max="23" width="0.33203125" customWidth="1"/>
    <col min="24" max="24" width="1.88671875" customWidth="1"/>
    <col min="25" max="25" width="1.5546875" customWidth="1"/>
    <col min="26" max="26" width="1.33203125" customWidth="1"/>
    <col min="27" max="27" width="4.6640625" customWidth="1"/>
    <col min="28" max="28" width="1" customWidth="1"/>
    <col min="29" max="29" width="0.44140625" customWidth="1"/>
    <col min="30" max="30" width="1" customWidth="1"/>
    <col min="31" max="31" width="1.44140625" customWidth="1"/>
    <col min="32" max="32" width="0.33203125" customWidth="1"/>
    <col min="33" max="33" width="0.109375" customWidth="1"/>
    <col min="34" max="35" width="1.6640625" customWidth="1"/>
    <col min="36" max="36" width="3.109375" customWidth="1"/>
    <col min="37" max="37" width="1" customWidth="1"/>
    <col min="38" max="38" width="0.6640625" customWidth="1"/>
    <col min="39" max="39" width="2.33203125" customWidth="1"/>
    <col min="40" max="40" width="0.33203125" customWidth="1"/>
    <col min="41" max="41" width="0.6640625" customWidth="1"/>
    <col min="42" max="43" width="0.33203125" customWidth="1"/>
    <col min="44" max="44" width="1.5546875" customWidth="1"/>
    <col min="45" max="45" width="0.33203125" customWidth="1"/>
    <col min="46" max="46" width="1.6640625" customWidth="1"/>
    <col min="47" max="47" width="2.5546875" customWidth="1"/>
    <col min="48" max="48" width="1.109375" customWidth="1"/>
    <col min="49" max="49" width="0.88671875" customWidth="1"/>
    <col min="50" max="50" width="3.88671875" customWidth="1"/>
    <col min="51" max="51" width="0.33203125" customWidth="1"/>
    <col min="52" max="52" width="0.5546875" customWidth="1"/>
    <col min="53" max="53" width="0.33203125" customWidth="1"/>
    <col min="54" max="54" width="0.5546875" customWidth="1"/>
    <col min="55" max="55" width="2.88671875" customWidth="1"/>
    <col min="56" max="56" width="1.88671875" customWidth="1"/>
    <col min="57" max="57" width="1.33203125" customWidth="1"/>
    <col min="58" max="58" width="0.109375" customWidth="1"/>
    <col min="59" max="59" width="2" customWidth="1"/>
    <col min="60" max="60" width="1" customWidth="1"/>
    <col min="61" max="61" width="3" customWidth="1"/>
    <col min="62" max="62" width="0.33203125" customWidth="1"/>
    <col min="63" max="63" width="1" customWidth="1"/>
    <col min="64" max="64" width="2.44140625" customWidth="1"/>
    <col min="65" max="65" width="3.109375" customWidth="1"/>
    <col min="66" max="66" width="1.88671875" customWidth="1"/>
    <col min="67" max="67" width="0.109375" customWidth="1"/>
    <col min="68" max="68" width="3.109375" customWidth="1"/>
    <col min="69" max="69" width="0.109375" customWidth="1"/>
    <col min="70" max="70" width="2" customWidth="1"/>
    <col min="71" max="71" width="0.6640625" customWidth="1"/>
    <col min="72" max="72" width="0.44140625" customWidth="1"/>
    <col min="73" max="73" width="5.109375" customWidth="1"/>
    <col min="74" max="74" width="3.6640625" customWidth="1"/>
    <col min="75" max="75" width="1.88671875" customWidth="1"/>
    <col min="76" max="76" width="1.5546875" customWidth="1"/>
    <col min="77" max="77" width="2.88671875" customWidth="1"/>
    <col min="78" max="78" width="1.44140625" customWidth="1"/>
    <col min="79" max="79" width="2.88671875" customWidth="1"/>
    <col min="80" max="80" width="2.5546875" customWidth="1"/>
    <col min="81" max="81" width="6.5546875" customWidth="1"/>
    <col min="82" max="82" width="4.44140625" customWidth="1"/>
    <col min="83" max="83" width="0.109375" customWidth="1"/>
  </cols>
  <sheetData>
    <row r="1" spans="1:81" ht="50.25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1" t="s">
        <v>1</v>
      </c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</row>
    <row r="2" spans="1:81" ht="32.25" customHeight="1" x14ac:dyDescent="0.3">
      <c r="A2" s="53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4" t="s">
        <v>3</v>
      </c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 t="s">
        <v>232</v>
      </c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</row>
    <row r="3" spans="1:81" ht="28.5" customHeight="1" x14ac:dyDescent="0.3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 t="s">
        <v>5</v>
      </c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 t="s">
        <v>396</v>
      </c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</row>
    <row r="4" spans="1:81" ht="32.25" customHeight="1" x14ac:dyDescent="0.3"/>
    <row r="5" spans="1:81" ht="19.5" customHeight="1" x14ac:dyDescent="0.3">
      <c r="A5" s="24" t="s">
        <v>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31"/>
    </row>
    <row r="6" spans="1:81" ht="26.25" customHeight="1" x14ac:dyDescent="0.3">
      <c r="A6" s="36" t="s">
        <v>7</v>
      </c>
      <c r="B6" s="36"/>
      <c r="C6" s="36"/>
      <c r="D6" s="22" t="s">
        <v>8</v>
      </c>
      <c r="E6" s="22"/>
      <c r="F6" s="22"/>
      <c r="G6" s="22"/>
      <c r="H6" s="22"/>
      <c r="I6" s="22"/>
      <c r="J6" s="22"/>
      <c r="K6" s="22"/>
      <c r="L6" s="22"/>
      <c r="M6" s="22" t="s">
        <v>9</v>
      </c>
      <c r="N6" s="22"/>
      <c r="O6" s="22"/>
      <c r="P6" s="22"/>
      <c r="Q6" s="22"/>
      <c r="R6" s="22" t="s">
        <v>10</v>
      </c>
      <c r="S6" s="22"/>
      <c r="T6" s="22"/>
      <c r="U6" s="22"/>
      <c r="V6" s="22"/>
      <c r="W6" s="22"/>
      <c r="X6" s="22"/>
      <c r="Y6" s="22" t="s">
        <v>11</v>
      </c>
      <c r="Z6" s="22"/>
      <c r="AA6" s="22"/>
      <c r="AB6" s="22"/>
      <c r="AC6" s="22"/>
      <c r="AD6" s="22"/>
      <c r="AE6" s="22"/>
      <c r="AF6" s="22"/>
      <c r="AG6" s="22" t="s">
        <v>12</v>
      </c>
      <c r="AH6" s="22"/>
      <c r="AI6" s="22"/>
      <c r="AJ6" s="22"/>
      <c r="AK6" s="22"/>
      <c r="AL6" s="22"/>
      <c r="AM6" s="22"/>
      <c r="AN6" s="22"/>
      <c r="AO6" s="22"/>
      <c r="AP6" s="22" t="s">
        <v>13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 t="s">
        <v>14</v>
      </c>
      <c r="BB6" s="22"/>
      <c r="BC6" s="22"/>
      <c r="BD6" s="22"/>
      <c r="BE6" s="22"/>
      <c r="BF6" s="22"/>
      <c r="BG6" s="22"/>
      <c r="BH6" s="22"/>
      <c r="BI6" s="22" t="s">
        <v>15</v>
      </c>
      <c r="BJ6" s="22"/>
      <c r="BK6" s="22"/>
      <c r="BL6" s="22"/>
      <c r="BM6" s="22"/>
      <c r="BN6" s="22"/>
      <c r="BO6" s="22" t="s">
        <v>16</v>
      </c>
      <c r="BP6" s="22"/>
      <c r="BQ6" s="22"/>
      <c r="BR6" s="22"/>
      <c r="BS6" s="22"/>
      <c r="BT6" s="22"/>
      <c r="BU6" s="22"/>
      <c r="BV6" s="22" t="s">
        <v>17</v>
      </c>
      <c r="BW6" s="22"/>
      <c r="BX6" s="22"/>
      <c r="BY6" s="22"/>
      <c r="BZ6" s="22"/>
      <c r="CA6" s="22"/>
      <c r="CB6" s="22"/>
      <c r="CC6" s="22"/>
    </row>
    <row r="7" spans="1:81" ht="30" customHeight="1" x14ac:dyDescent="0.3">
      <c r="A7" s="50" t="s">
        <v>18</v>
      </c>
      <c r="B7" s="50"/>
      <c r="C7" s="50"/>
      <c r="D7" s="33">
        <v>0</v>
      </c>
      <c r="E7" s="33"/>
      <c r="F7" s="33"/>
      <c r="G7" s="33"/>
      <c r="H7" s="33"/>
      <c r="I7" s="33"/>
      <c r="J7" s="33"/>
      <c r="K7" s="33"/>
      <c r="L7" s="33"/>
      <c r="M7" s="33">
        <v>0</v>
      </c>
      <c r="N7" s="33"/>
      <c r="O7" s="33"/>
      <c r="P7" s="33"/>
      <c r="Q7" s="33"/>
      <c r="R7" s="33">
        <v>0</v>
      </c>
      <c r="S7" s="33"/>
      <c r="T7" s="33"/>
      <c r="U7" s="33"/>
      <c r="V7" s="33"/>
      <c r="W7" s="33"/>
      <c r="X7" s="33"/>
      <c r="Y7" s="33">
        <v>0</v>
      </c>
      <c r="Z7" s="33"/>
      <c r="AA7" s="33"/>
      <c r="AB7" s="33"/>
      <c r="AC7" s="33"/>
      <c r="AD7" s="33"/>
      <c r="AE7" s="33"/>
      <c r="AF7" s="33"/>
      <c r="AG7" s="33">
        <v>0</v>
      </c>
      <c r="AH7" s="33"/>
      <c r="AI7" s="33"/>
      <c r="AJ7" s="33"/>
      <c r="AK7" s="33"/>
      <c r="AL7" s="33"/>
      <c r="AM7" s="33"/>
      <c r="AN7" s="33"/>
      <c r="AO7" s="33"/>
      <c r="AP7" s="33">
        <v>0</v>
      </c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>
        <v>0</v>
      </c>
      <c r="BB7" s="33"/>
      <c r="BC7" s="33"/>
      <c r="BD7" s="33"/>
      <c r="BE7" s="33"/>
      <c r="BF7" s="33"/>
      <c r="BG7" s="33"/>
      <c r="BH7" s="33"/>
      <c r="BI7" s="33">
        <v>0</v>
      </c>
      <c r="BJ7" s="33"/>
      <c r="BK7" s="33"/>
      <c r="BL7" s="33"/>
      <c r="BM7" s="33"/>
      <c r="BN7" s="33"/>
      <c r="BO7" s="12">
        <v>0</v>
      </c>
      <c r="BP7" s="12"/>
      <c r="BQ7" s="12"/>
      <c r="BR7" s="12"/>
      <c r="BS7" s="12"/>
      <c r="BT7" s="12"/>
      <c r="BU7" s="12"/>
      <c r="BV7" s="13">
        <f t="shared" ref="BV7:BV13" si="0">BO7/$BO$14</f>
        <v>0</v>
      </c>
      <c r="BW7" s="13"/>
      <c r="BX7" s="13"/>
      <c r="BY7" s="13"/>
      <c r="BZ7" s="13"/>
      <c r="CA7" s="13"/>
      <c r="CB7" s="13"/>
      <c r="CC7" s="13"/>
    </row>
    <row r="8" spans="1:81" ht="30" customHeight="1" x14ac:dyDescent="0.3">
      <c r="A8" s="50" t="s">
        <v>19</v>
      </c>
      <c r="B8" s="50"/>
      <c r="C8" s="50"/>
      <c r="D8" s="33">
        <v>0</v>
      </c>
      <c r="E8" s="33"/>
      <c r="F8" s="33"/>
      <c r="G8" s="33"/>
      <c r="H8" s="33"/>
      <c r="I8" s="33"/>
      <c r="J8" s="33"/>
      <c r="K8" s="33"/>
      <c r="L8" s="33"/>
      <c r="M8" s="33">
        <v>0</v>
      </c>
      <c r="N8" s="33"/>
      <c r="O8" s="33"/>
      <c r="P8" s="33"/>
      <c r="Q8" s="33"/>
      <c r="R8" s="33">
        <v>0</v>
      </c>
      <c r="S8" s="33"/>
      <c r="T8" s="33"/>
      <c r="U8" s="33"/>
      <c r="V8" s="33"/>
      <c r="W8" s="33"/>
      <c r="X8" s="33"/>
      <c r="Y8" s="33">
        <v>0</v>
      </c>
      <c r="Z8" s="33"/>
      <c r="AA8" s="33"/>
      <c r="AB8" s="33"/>
      <c r="AC8" s="33"/>
      <c r="AD8" s="33"/>
      <c r="AE8" s="33"/>
      <c r="AF8" s="33"/>
      <c r="AG8" s="33">
        <v>0</v>
      </c>
      <c r="AH8" s="33"/>
      <c r="AI8" s="33"/>
      <c r="AJ8" s="33"/>
      <c r="AK8" s="33"/>
      <c r="AL8" s="33"/>
      <c r="AM8" s="33"/>
      <c r="AN8" s="33"/>
      <c r="AO8" s="33"/>
      <c r="AP8" s="33">
        <v>0</v>
      </c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>
        <v>0</v>
      </c>
      <c r="BB8" s="33"/>
      <c r="BC8" s="33"/>
      <c r="BD8" s="33"/>
      <c r="BE8" s="33"/>
      <c r="BF8" s="33"/>
      <c r="BG8" s="33"/>
      <c r="BH8" s="33"/>
      <c r="BI8" s="33">
        <v>0</v>
      </c>
      <c r="BJ8" s="33"/>
      <c r="BK8" s="33"/>
      <c r="BL8" s="33"/>
      <c r="BM8" s="33"/>
      <c r="BN8" s="33"/>
      <c r="BO8" s="12">
        <v>0</v>
      </c>
      <c r="BP8" s="12"/>
      <c r="BQ8" s="12"/>
      <c r="BR8" s="12"/>
      <c r="BS8" s="12"/>
      <c r="BT8" s="12"/>
      <c r="BU8" s="12"/>
      <c r="BV8" s="13">
        <f t="shared" si="0"/>
        <v>0</v>
      </c>
      <c r="BW8" s="13"/>
      <c r="BX8" s="13"/>
      <c r="BY8" s="13"/>
      <c r="BZ8" s="13"/>
      <c r="CA8" s="13"/>
      <c r="CB8" s="13"/>
      <c r="CC8" s="13"/>
    </row>
    <row r="9" spans="1:81" ht="30" customHeight="1" x14ac:dyDescent="0.3">
      <c r="A9" s="50" t="s">
        <v>231</v>
      </c>
      <c r="B9" s="50"/>
      <c r="C9" s="50"/>
      <c r="D9" s="33">
        <v>0</v>
      </c>
      <c r="E9" s="33"/>
      <c r="F9" s="33"/>
      <c r="G9" s="33"/>
      <c r="H9" s="33"/>
      <c r="I9" s="33"/>
      <c r="J9" s="33"/>
      <c r="K9" s="33"/>
      <c r="L9" s="33"/>
      <c r="M9" s="33">
        <v>0</v>
      </c>
      <c r="N9" s="33"/>
      <c r="O9" s="33"/>
      <c r="P9" s="33"/>
      <c r="Q9" s="33"/>
      <c r="R9" s="33">
        <v>0</v>
      </c>
      <c r="S9" s="33"/>
      <c r="T9" s="33"/>
      <c r="U9" s="33"/>
      <c r="V9" s="33"/>
      <c r="W9" s="33"/>
      <c r="X9" s="33"/>
      <c r="Y9" s="33">
        <v>0</v>
      </c>
      <c r="Z9" s="33"/>
      <c r="AA9" s="33"/>
      <c r="AB9" s="33"/>
      <c r="AC9" s="33"/>
      <c r="AD9" s="33"/>
      <c r="AE9" s="33"/>
      <c r="AF9" s="33"/>
      <c r="AG9" s="33">
        <v>0</v>
      </c>
      <c r="AH9" s="33"/>
      <c r="AI9" s="33"/>
      <c r="AJ9" s="33"/>
      <c r="AK9" s="33"/>
      <c r="AL9" s="33"/>
      <c r="AM9" s="33"/>
      <c r="AN9" s="33"/>
      <c r="AO9" s="33"/>
      <c r="AP9" s="33">
        <v>0</v>
      </c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>
        <v>0</v>
      </c>
      <c r="BB9" s="33"/>
      <c r="BC9" s="33"/>
      <c r="BD9" s="33"/>
      <c r="BE9" s="33"/>
      <c r="BF9" s="33"/>
      <c r="BG9" s="33"/>
      <c r="BH9" s="33"/>
      <c r="BI9" s="33">
        <v>0</v>
      </c>
      <c r="BJ9" s="33"/>
      <c r="BK9" s="33"/>
      <c r="BL9" s="33"/>
      <c r="BM9" s="33"/>
      <c r="BN9" s="33"/>
      <c r="BO9" s="12">
        <v>0</v>
      </c>
      <c r="BP9" s="12"/>
      <c r="BQ9" s="12"/>
      <c r="BR9" s="12"/>
      <c r="BS9" s="12"/>
      <c r="BT9" s="12"/>
      <c r="BU9" s="12"/>
      <c r="BV9" s="13">
        <f t="shared" si="0"/>
        <v>0</v>
      </c>
      <c r="BW9" s="13"/>
      <c r="BX9" s="13"/>
      <c r="BY9" s="13"/>
      <c r="BZ9" s="13"/>
      <c r="CA9" s="13"/>
      <c r="CB9" s="13"/>
      <c r="CC9" s="13"/>
    </row>
    <row r="10" spans="1:81" ht="30" customHeight="1" x14ac:dyDescent="0.3">
      <c r="A10" s="50" t="s">
        <v>20</v>
      </c>
      <c r="B10" s="50"/>
      <c r="C10" s="50"/>
      <c r="D10" s="33">
        <v>0</v>
      </c>
      <c r="E10" s="33"/>
      <c r="F10" s="33"/>
      <c r="G10" s="33"/>
      <c r="H10" s="33"/>
      <c r="I10" s="33"/>
      <c r="J10" s="33"/>
      <c r="K10" s="33"/>
      <c r="L10" s="33"/>
      <c r="M10" s="33">
        <v>0</v>
      </c>
      <c r="N10" s="33"/>
      <c r="O10" s="33"/>
      <c r="P10" s="33"/>
      <c r="Q10" s="33"/>
      <c r="R10" s="33">
        <v>0</v>
      </c>
      <c r="S10" s="33"/>
      <c r="T10" s="33"/>
      <c r="U10" s="33"/>
      <c r="V10" s="33"/>
      <c r="W10" s="33"/>
      <c r="X10" s="33"/>
      <c r="Y10" s="33">
        <v>0</v>
      </c>
      <c r="Z10" s="33"/>
      <c r="AA10" s="33"/>
      <c r="AB10" s="33"/>
      <c r="AC10" s="33"/>
      <c r="AD10" s="33"/>
      <c r="AE10" s="33"/>
      <c r="AF10" s="33"/>
      <c r="AG10" s="33">
        <v>0</v>
      </c>
      <c r="AH10" s="33"/>
      <c r="AI10" s="33"/>
      <c r="AJ10" s="33"/>
      <c r="AK10" s="33"/>
      <c r="AL10" s="33"/>
      <c r="AM10" s="33"/>
      <c r="AN10" s="33"/>
      <c r="AO10" s="33"/>
      <c r="AP10" s="33">
        <v>0</v>
      </c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>
        <v>0</v>
      </c>
      <c r="BB10" s="33"/>
      <c r="BC10" s="33"/>
      <c r="BD10" s="33"/>
      <c r="BE10" s="33"/>
      <c r="BF10" s="33"/>
      <c r="BG10" s="33"/>
      <c r="BH10" s="33"/>
      <c r="BI10" s="33">
        <v>0</v>
      </c>
      <c r="BJ10" s="33"/>
      <c r="BK10" s="33"/>
      <c r="BL10" s="33"/>
      <c r="BM10" s="33"/>
      <c r="BN10" s="33"/>
      <c r="BO10" s="12">
        <v>0</v>
      </c>
      <c r="BP10" s="12"/>
      <c r="BQ10" s="12"/>
      <c r="BR10" s="12"/>
      <c r="BS10" s="12"/>
      <c r="BT10" s="12"/>
      <c r="BU10" s="12"/>
      <c r="BV10" s="13">
        <f t="shared" si="0"/>
        <v>0</v>
      </c>
      <c r="BW10" s="13"/>
      <c r="BX10" s="13"/>
      <c r="BY10" s="13"/>
      <c r="BZ10" s="13"/>
      <c r="CA10" s="13"/>
      <c r="CB10" s="13"/>
      <c r="CC10" s="13"/>
    </row>
    <row r="11" spans="1:81" ht="30" customHeight="1" x14ac:dyDescent="0.3">
      <c r="A11" s="50" t="s">
        <v>21</v>
      </c>
      <c r="B11" s="50"/>
      <c r="C11" s="50"/>
      <c r="D11" s="33">
        <v>0</v>
      </c>
      <c r="E11" s="33"/>
      <c r="F11" s="33"/>
      <c r="G11" s="33"/>
      <c r="H11" s="33"/>
      <c r="I11" s="33"/>
      <c r="J11" s="33"/>
      <c r="K11" s="33"/>
      <c r="L11" s="33"/>
      <c r="M11" s="33">
        <v>0</v>
      </c>
      <c r="N11" s="33"/>
      <c r="O11" s="33"/>
      <c r="P11" s="33"/>
      <c r="Q11" s="33"/>
      <c r="R11" s="33">
        <v>0</v>
      </c>
      <c r="S11" s="33"/>
      <c r="T11" s="33"/>
      <c r="U11" s="33"/>
      <c r="V11" s="33"/>
      <c r="W11" s="33"/>
      <c r="X11" s="33"/>
      <c r="Y11" s="33">
        <v>0</v>
      </c>
      <c r="Z11" s="33"/>
      <c r="AA11" s="33"/>
      <c r="AB11" s="33"/>
      <c r="AC11" s="33"/>
      <c r="AD11" s="33"/>
      <c r="AE11" s="33"/>
      <c r="AF11" s="33"/>
      <c r="AG11" s="33">
        <v>0</v>
      </c>
      <c r="AH11" s="33"/>
      <c r="AI11" s="33"/>
      <c r="AJ11" s="33"/>
      <c r="AK11" s="33"/>
      <c r="AL11" s="33"/>
      <c r="AM11" s="33"/>
      <c r="AN11" s="33"/>
      <c r="AO11" s="33"/>
      <c r="AP11" s="33">
        <v>0</v>
      </c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>
        <v>0</v>
      </c>
      <c r="BB11" s="33"/>
      <c r="BC11" s="33"/>
      <c r="BD11" s="33"/>
      <c r="BE11" s="33"/>
      <c r="BF11" s="33"/>
      <c r="BG11" s="33"/>
      <c r="BH11" s="33"/>
      <c r="BI11" s="33">
        <v>0</v>
      </c>
      <c r="BJ11" s="33"/>
      <c r="BK11" s="33"/>
      <c r="BL11" s="33"/>
      <c r="BM11" s="33"/>
      <c r="BN11" s="33"/>
      <c r="BO11" s="12">
        <v>0</v>
      </c>
      <c r="BP11" s="12"/>
      <c r="BQ11" s="12"/>
      <c r="BR11" s="12"/>
      <c r="BS11" s="12"/>
      <c r="BT11" s="12"/>
      <c r="BU11" s="12"/>
      <c r="BV11" s="13">
        <f t="shared" si="0"/>
        <v>0</v>
      </c>
      <c r="BW11" s="13"/>
      <c r="BX11" s="13"/>
      <c r="BY11" s="13"/>
      <c r="BZ11" s="13"/>
      <c r="CA11" s="13"/>
      <c r="CB11" s="13"/>
      <c r="CC11" s="13"/>
    </row>
    <row r="12" spans="1:81" ht="30" customHeight="1" x14ac:dyDescent="0.3">
      <c r="A12" s="50" t="s">
        <v>22</v>
      </c>
      <c r="B12" s="50"/>
      <c r="C12" s="50"/>
      <c r="D12" s="33">
        <v>0</v>
      </c>
      <c r="E12" s="33"/>
      <c r="F12" s="33"/>
      <c r="G12" s="33"/>
      <c r="H12" s="33"/>
      <c r="I12" s="33"/>
      <c r="J12" s="33"/>
      <c r="K12" s="33"/>
      <c r="L12" s="33"/>
      <c r="M12" s="33">
        <v>0</v>
      </c>
      <c r="N12" s="33"/>
      <c r="O12" s="33"/>
      <c r="P12" s="33"/>
      <c r="Q12" s="33"/>
      <c r="R12" s="33">
        <v>0</v>
      </c>
      <c r="S12" s="33"/>
      <c r="T12" s="33"/>
      <c r="U12" s="33"/>
      <c r="V12" s="33"/>
      <c r="W12" s="33"/>
      <c r="X12" s="33"/>
      <c r="Y12" s="33">
        <v>0</v>
      </c>
      <c r="Z12" s="33"/>
      <c r="AA12" s="33"/>
      <c r="AB12" s="33"/>
      <c r="AC12" s="33"/>
      <c r="AD12" s="33"/>
      <c r="AE12" s="33"/>
      <c r="AF12" s="33"/>
      <c r="AG12" s="33">
        <v>0</v>
      </c>
      <c r="AH12" s="33"/>
      <c r="AI12" s="33"/>
      <c r="AJ12" s="33"/>
      <c r="AK12" s="33"/>
      <c r="AL12" s="33"/>
      <c r="AM12" s="33"/>
      <c r="AN12" s="33"/>
      <c r="AO12" s="33"/>
      <c r="AP12" s="33">
        <v>0</v>
      </c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>
        <v>0</v>
      </c>
      <c r="BB12" s="33"/>
      <c r="BC12" s="33"/>
      <c r="BD12" s="33"/>
      <c r="BE12" s="33"/>
      <c r="BF12" s="33"/>
      <c r="BG12" s="33"/>
      <c r="BH12" s="33"/>
      <c r="BI12" s="33">
        <v>0</v>
      </c>
      <c r="BJ12" s="33"/>
      <c r="BK12" s="33"/>
      <c r="BL12" s="33"/>
      <c r="BM12" s="33"/>
      <c r="BN12" s="33"/>
      <c r="BO12" s="12">
        <v>0</v>
      </c>
      <c r="BP12" s="12"/>
      <c r="BQ12" s="12"/>
      <c r="BR12" s="12"/>
      <c r="BS12" s="12"/>
      <c r="BT12" s="12"/>
      <c r="BU12" s="12"/>
      <c r="BV12" s="13">
        <f t="shared" si="0"/>
        <v>0</v>
      </c>
      <c r="BW12" s="13"/>
      <c r="BX12" s="13"/>
      <c r="BY12" s="13"/>
      <c r="BZ12" s="13"/>
      <c r="CA12" s="13"/>
      <c r="CB12" s="13"/>
      <c r="CC12" s="13"/>
    </row>
    <row r="13" spans="1:81" ht="30" customHeight="1" x14ac:dyDescent="0.3">
      <c r="A13" s="50" t="s">
        <v>23</v>
      </c>
      <c r="B13" s="50"/>
      <c r="C13" s="50"/>
      <c r="D13" s="33">
        <v>8</v>
      </c>
      <c r="E13" s="33"/>
      <c r="F13" s="33"/>
      <c r="G13" s="33"/>
      <c r="H13" s="33"/>
      <c r="I13" s="33"/>
      <c r="J13" s="33"/>
      <c r="K13" s="33"/>
      <c r="L13" s="33"/>
      <c r="M13" s="33">
        <v>0</v>
      </c>
      <c r="N13" s="33"/>
      <c r="O13" s="33"/>
      <c r="P13" s="33"/>
      <c r="Q13" s="33"/>
      <c r="R13" s="33">
        <v>1</v>
      </c>
      <c r="S13" s="33"/>
      <c r="T13" s="33"/>
      <c r="U13" s="33"/>
      <c r="V13" s="33"/>
      <c r="W13" s="33"/>
      <c r="X13" s="33"/>
      <c r="Y13" s="33">
        <v>8</v>
      </c>
      <c r="Z13" s="33"/>
      <c r="AA13" s="33"/>
      <c r="AB13" s="33"/>
      <c r="AC13" s="33"/>
      <c r="AD13" s="33"/>
      <c r="AE13" s="33"/>
      <c r="AF13" s="33"/>
      <c r="AG13" s="33">
        <v>1</v>
      </c>
      <c r="AH13" s="33"/>
      <c r="AI13" s="33"/>
      <c r="AJ13" s="33"/>
      <c r="AK13" s="33"/>
      <c r="AL13" s="33"/>
      <c r="AM13" s="33"/>
      <c r="AN13" s="33"/>
      <c r="AO13" s="33"/>
      <c r="AP13" s="33">
        <v>0</v>
      </c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>
        <v>0</v>
      </c>
      <c r="BB13" s="33"/>
      <c r="BC13" s="33"/>
      <c r="BD13" s="33"/>
      <c r="BE13" s="33"/>
      <c r="BF13" s="33"/>
      <c r="BG13" s="33"/>
      <c r="BH13" s="33"/>
      <c r="BI13" s="33">
        <v>12</v>
      </c>
      <c r="BJ13" s="33"/>
      <c r="BK13" s="33"/>
      <c r="BL13" s="33"/>
      <c r="BM13" s="33"/>
      <c r="BN13" s="33"/>
      <c r="BO13" s="12">
        <f>SUM(D13:BN13)</f>
        <v>30</v>
      </c>
      <c r="BP13" s="12"/>
      <c r="BQ13" s="12"/>
      <c r="BR13" s="12"/>
      <c r="BS13" s="12"/>
      <c r="BT13" s="12"/>
      <c r="BU13" s="12"/>
      <c r="BV13" s="13">
        <f t="shared" si="0"/>
        <v>1</v>
      </c>
      <c r="BW13" s="13"/>
      <c r="BX13" s="13"/>
      <c r="BY13" s="13"/>
      <c r="BZ13" s="13"/>
      <c r="CA13" s="13"/>
      <c r="CB13" s="13"/>
      <c r="CC13" s="13"/>
    </row>
    <row r="14" spans="1:81" ht="21.75" customHeight="1" x14ac:dyDescent="0.3">
      <c r="A14" s="50" t="s">
        <v>16</v>
      </c>
      <c r="B14" s="50"/>
      <c r="C14" s="50"/>
      <c r="D14" s="12">
        <f>SUM(D7:L13)</f>
        <v>8</v>
      </c>
      <c r="E14" s="12"/>
      <c r="F14" s="12"/>
      <c r="G14" s="12"/>
      <c r="H14" s="12"/>
      <c r="I14" s="12"/>
      <c r="J14" s="12"/>
      <c r="K14" s="12"/>
      <c r="L14" s="12"/>
      <c r="M14" s="12">
        <f>SUM(M7:Q13)</f>
        <v>0</v>
      </c>
      <c r="N14" s="12"/>
      <c r="O14" s="12"/>
      <c r="P14" s="12"/>
      <c r="Q14" s="12"/>
      <c r="R14" s="12">
        <f>SUM(R7:X13)</f>
        <v>1</v>
      </c>
      <c r="S14" s="12"/>
      <c r="T14" s="12"/>
      <c r="U14" s="12"/>
      <c r="V14" s="12"/>
      <c r="W14" s="12"/>
      <c r="X14" s="12"/>
      <c r="Y14" s="12">
        <f>SUM(Y7:AF13)</f>
        <v>8</v>
      </c>
      <c r="Z14" s="12"/>
      <c r="AA14" s="12"/>
      <c r="AB14" s="12"/>
      <c r="AC14" s="12"/>
      <c r="AD14" s="12"/>
      <c r="AE14" s="12"/>
      <c r="AF14" s="12"/>
      <c r="AG14" s="12">
        <f>SUM(AG7:AO13)</f>
        <v>1</v>
      </c>
      <c r="AH14" s="12"/>
      <c r="AI14" s="12"/>
      <c r="AJ14" s="12"/>
      <c r="AK14" s="12"/>
      <c r="AL14" s="12"/>
      <c r="AM14" s="12"/>
      <c r="AN14" s="12"/>
      <c r="AO14" s="12"/>
      <c r="AP14" s="12">
        <f>SUM(AP7:AZ13)</f>
        <v>0</v>
      </c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>
        <f>SUM(BA7:BH13)</f>
        <v>0</v>
      </c>
      <c r="BB14" s="12"/>
      <c r="BC14" s="12"/>
      <c r="BD14" s="12"/>
      <c r="BE14" s="12"/>
      <c r="BF14" s="12"/>
      <c r="BG14" s="12"/>
      <c r="BH14" s="12"/>
      <c r="BI14" s="12">
        <f>SUM(BI7:BN13)</f>
        <v>12</v>
      </c>
      <c r="BJ14" s="12"/>
      <c r="BK14" s="12"/>
      <c r="BL14" s="12"/>
      <c r="BM14" s="12"/>
      <c r="BN14" s="12"/>
      <c r="BO14" s="12">
        <f>SUM(BO7,BO8,BO9,BO10,BO11,BO12,BO13)</f>
        <v>30</v>
      </c>
      <c r="BP14" s="12"/>
      <c r="BQ14" s="12"/>
      <c r="BR14" s="12"/>
      <c r="BS14" s="12"/>
      <c r="BT14" s="12"/>
      <c r="BU14" s="12"/>
      <c r="BV14" s="14">
        <f>SUM(BV7,BV8,BV9,BV10,BV11,BV12,BV13)</f>
        <v>1</v>
      </c>
      <c r="BW14" s="15"/>
      <c r="BX14" s="15"/>
      <c r="BY14" s="15"/>
      <c r="BZ14" s="15"/>
      <c r="CA14" s="15"/>
      <c r="CB14" s="15"/>
      <c r="CC14" s="15"/>
    </row>
    <row r="15" spans="1:81" ht="93.75" customHeight="1" x14ac:dyDescent="0.3">
      <c r="A15" s="36" t="s">
        <v>24</v>
      </c>
      <c r="B15" s="36"/>
      <c r="C15" s="36"/>
      <c r="D15" s="27">
        <f>D14/($BO14)</f>
        <v>0.26666666666666666</v>
      </c>
      <c r="E15" s="27"/>
      <c r="F15" s="27"/>
      <c r="G15" s="27"/>
      <c r="H15" s="27"/>
      <c r="I15" s="27"/>
      <c r="J15" s="27"/>
      <c r="K15" s="27"/>
      <c r="L15" s="27"/>
      <c r="M15" s="27">
        <f>M14/$BO$14</f>
        <v>0</v>
      </c>
      <c r="N15" s="27"/>
      <c r="O15" s="27"/>
      <c r="P15" s="27"/>
      <c r="Q15" s="27"/>
      <c r="R15" s="27">
        <f>R14/$BO$14</f>
        <v>3.3333333333333333E-2</v>
      </c>
      <c r="S15" s="27"/>
      <c r="T15" s="27"/>
      <c r="U15" s="27"/>
      <c r="V15" s="27"/>
      <c r="W15" s="27"/>
      <c r="X15" s="27"/>
      <c r="Y15" s="27">
        <f>Y14/$BO$14</f>
        <v>0.26666666666666666</v>
      </c>
      <c r="Z15" s="27"/>
      <c r="AA15" s="27"/>
      <c r="AB15" s="27"/>
      <c r="AC15" s="27"/>
      <c r="AD15" s="27"/>
      <c r="AE15" s="27"/>
      <c r="AF15" s="27"/>
      <c r="AG15" s="27">
        <f>AG14/$BO$14</f>
        <v>3.3333333333333333E-2</v>
      </c>
      <c r="AH15" s="27"/>
      <c r="AI15" s="27"/>
      <c r="AJ15" s="27"/>
      <c r="AK15" s="27"/>
      <c r="AL15" s="27"/>
      <c r="AM15" s="27"/>
      <c r="AN15" s="27"/>
      <c r="AO15" s="27"/>
      <c r="AP15" s="27">
        <f>AP14/$BO$14</f>
        <v>0</v>
      </c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>
        <f>BA14/$BO$14</f>
        <v>0</v>
      </c>
      <c r="BB15" s="27"/>
      <c r="BC15" s="27"/>
      <c r="BD15" s="27"/>
      <c r="BE15" s="27"/>
      <c r="BF15" s="27"/>
      <c r="BG15" s="27"/>
      <c r="BH15" s="27"/>
      <c r="BI15" s="27">
        <f>BI14/$BO$14</f>
        <v>0.4</v>
      </c>
      <c r="BJ15" s="27"/>
      <c r="BK15" s="27"/>
      <c r="BL15" s="27"/>
      <c r="BM15" s="27"/>
      <c r="BN15" s="27"/>
      <c r="BO15" s="16" t="s">
        <v>25</v>
      </c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</row>
    <row r="16" spans="1:81" ht="16.5" customHeight="1" x14ac:dyDescent="0.3">
      <c r="B16" s="28" t="s">
        <v>26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34" t="s">
        <v>27</v>
      </c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</row>
    <row r="17" spans="1:83" ht="1.5" customHeight="1" x14ac:dyDescent="0.3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</row>
    <row r="18" spans="1:83" ht="213" customHeight="1" x14ac:dyDescent="0.3">
      <c r="B18" s="29" t="s">
        <v>397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</row>
    <row r="19" spans="1:83" ht="7.5" customHeight="1" x14ac:dyDescent="0.3"/>
    <row r="20" spans="1:83" ht="18.75" customHeight="1" x14ac:dyDescent="0.3">
      <c r="A20" s="24" t="s">
        <v>28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31"/>
      <c r="CD20" s="24"/>
      <c r="CE20" s="25"/>
    </row>
    <row r="21" spans="1:83" ht="40.5" customHeight="1" x14ac:dyDescent="0.3">
      <c r="A21" s="36" t="s">
        <v>29</v>
      </c>
      <c r="B21" s="36"/>
      <c r="C21" s="22" t="s">
        <v>30</v>
      </c>
      <c r="D21" s="22"/>
      <c r="E21" s="22"/>
      <c r="F21" s="22"/>
      <c r="G21" s="22"/>
      <c r="H21" s="22"/>
      <c r="I21" s="22"/>
      <c r="J21" s="22"/>
      <c r="K21" s="22"/>
      <c r="L21" s="22" t="s">
        <v>31</v>
      </c>
      <c r="M21" s="22"/>
      <c r="N21" s="22"/>
      <c r="O21" s="22"/>
      <c r="P21" s="22"/>
      <c r="Q21" s="22" t="s">
        <v>32</v>
      </c>
      <c r="R21" s="22"/>
      <c r="S21" s="22"/>
      <c r="T21" s="22"/>
      <c r="U21" s="22"/>
      <c r="V21" s="22"/>
      <c r="W21" s="22" t="s">
        <v>33</v>
      </c>
      <c r="X21" s="22"/>
      <c r="Y21" s="22"/>
      <c r="Z21" s="22"/>
      <c r="AA21" s="22"/>
      <c r="AB21" s="22"/>
      <c r="AC21" s="22"/>
      <c r="AD21" s="22" t="s">
        <v>16</v>
      </c>
      <c r="AE21" s="22"/>
      <c r="AF21" s="22"/>
      <c r="AG21" s="22"/>
      <c r="AH21" s="22"/>
      <c r="AI21" s="22"/>
      <c r="AJ21" s="22"/>
      <c r="AK21" s="22"/>
      <c r="AL21" s="22"/>
      <c r="AM21" s="22" t="s">
        <v>34</v>
      </c>
      <c r="AN21" s="22"/>
      <c r="AO21" s="22"/>
      <c r="AP21" s="22"/>
      <c r="AQ21" s="22"/>
      <c r="AR21" s="22"/>
      <c r="AS21" s="22"/>
      <c r="AT21" s="22"/>
      <c r="AU21" s="22"/>
      <c r="AV21" s="22"/>
      <c r="AW21" s="22" t="s">
        <v>35</v>
      </c>
      <c r="AX21" s="22"/>
      <c r="AY21" s="22"/>
      <c r="AZ21" s="22"/>
      <c r="BA21" s="22"/>
      <c r="BB21" s="22"/>
      <c r="BC21" s="22"/>
      <c r="BD21" s="22" t="s">
        <v>36</v>
      </c>
      <c r="BE21" s="22"/>
      <c r="BF21" s="22"/>
      <c r="BG21" s="22"/>
      <c r="BH21" s="22"/>
      <c r="BI21" s="22"/>
      <c r="BJ21" s="22"/>
      <c r="BK21" s="22"/>
      <c r="BL21" s="22"/>
      <c r="BM21" s="22" t="s">
        <v>37</v>
      </c>
      <c r="BN21" s="22"/>
      <c r="BO21" s="22"/>
      <c r="BP21" s="22"/>
      <c r="BQ21" s="22"/>
      <c r="BR21" s="22"/>
      <c r="BS21" s="22"/>
      <c r="BT21" s="22" t="s">
        <v>38</v>
      </c>
      <c r="BU21" s="22"/>
      <c r="BV21" s="22"/>
      <c r="BW21" s="22"/>
      <c r="BX21" s="22" t="s">
        <v>39</v>
      </c>
      <c r="BY21" s="22"/>
      <c r="BZ21" s="22"/>
      <c r="CA21" s="22"/>
      <c r="CB21" s="22"/>
      <c r="CC21" s="22" t="s">
        <v>40</v>
      </c>
      <c r="CD21" s="22"/>
      <c r="CE21" s="22"/>
    </row>
    <row r="22" spans="1:83" ht="21.75" customHeight="1" x14ac:dyDescent="0.3">
      <c r="A22" s="32" t="s">
        <v>41</v>
      </c>
      <c r="B22" s="32"/>
      <c r="C22" s="20">
        <v>1</v>
      </c>
      <c r="D22" s="20"/>
      <c r="E22" s="20"/>
      <c r="F22" s="20"/>
      <c r="G22" s="20"/>
      <c r="H22" s="20"/>
      <c r="I22" s="20"/>
      <c r="J22" s="20"/>
      <c r="K22" s="20"/>
      <c r="L22" s="20">
        <v>1</v>
      </c>
      <c r="M22" s="20"/>
      <c r="N22" s="20"/>
      <c r="O22" s="20"/>
      <c r="P22" s="20"/>
      <c r="Q22" s="20">
        <v>7</v>
      </c>
      <c r="R22" s="20"/>
      <c r="S22" s="20"/>
      <c r="T22" s="20"/>
      <c r="U22" s="20"/>
      <c r="V22" s="20"/>
      <c r="W22" s="20">
        <v>0</v>
      </c>
      <c r="X22" s="20"/>
      <c r="Y22" s="20"/>
      <c r="Z22" s="20"/>
      <c r="AA22" s="20"/>
      <c r="AB22" s="20"/>
      <c r="AC22" s="20"/>
      <c r="AD22" s="30">
        <f>SUM(C22:AC22)</f>
        <v>9</v>
      </c>
      <c r="AE22" s="30"/>
      <c r="AF22" s="30"/>
      <c r="AG22" s="30"/>
      <c r="AH22" s="30"/>
      <c r="AI22" s="30"/>
      <c r="AJ22" s="30"/>
      <c r="AK22" s="30"/>
      <c r="AL22" s="30"/>
      <c r="AM22" s="20">
        <v>2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>
        <v>3.5</v>
      </c>
      <c r="AX22" s="20"/>
      <c r="AY22" s="20"/>
      <c r="AZ22" s="20"/>
      <c r="BA22" s="20"/>
      <c r="BB22" s="20"/>
      <c r="BC22" s="20"/>
      <c r="BD22" s="20">
        <v>1</v>
      </c>
      <c r="BE22" s="20"/>
      <c r="BF22" s="20"/>
      <c r="BG22" s="20"/>
      <c r="BH22" s="20"/>
      <c r="BI22" s="20"/>
      <c r="BJ22" s="20"/>
      <c r="BK22" s="20"/>
      <c r="BL22" s="20"/>
      <c r="BM22" s="20">
        <f>AM22*AD22</f>
        <v>18</v>
      </c>
      <c r="BN22" s="20"/>
      <c r="BO22" s="20"/>
      <c r="BP22" s="20"/>
      <c r="BQ22" s="20"/>
      <c r="BR22" s="20"/>
      <c r="BS22" s="20"/>
      <c r="BT22" s="18">
        <f>AD22*AW22</f>
        <v>31.5</v>
      </c>
      <c r="BU22" s="19"/>
      <c r="BV22" s="19"/>
      <c r="BW22" s="20"/>
      <c r="BX22" s="20">
        <f>BD22*AD22</f>
        <v>9</v>
      </c>
      <c r="BY22" s="20"/>
      <c r="BZ22" s="20"/>
      <c r="CA22" s="20"/>
      <c r="CB22" s="20"/>
      <c r="CC22" s="21">
        <f>SUM(BM22:CB22)</f>
        <v>58.5</v>
      </c>
      <c r="CD22" s="21"/>
      <c r="CE22" s="21"/>
    </row>
    <row r="23" spans="1:83" ht="21.75" customHeight="1" x14ac:dyDescent="0.3">
      <c r="A23" s="32" t="s">
        <v>42</v>
      </c>
      <c r="B23" s="32"/>
      <c r="C23" s="20">
        <v>7</v>
      </c>
      <c r="D23" s="20"/>
      <c r="E23" s="20"/>
      <c r="F23" s="20"/>
      <c r="G23" s="20"/>
      <c r="H23" s="20"/>
      <c r="I23" s="20"/>
      <c r="J23" s="20"/>
      <c r="K23" s="20"/>
      <c r="L23" s="20">
        <v>7</v>
      </c>
      <c r="M23" s="20"/>
      <c r="N23" s="20"/>
      <c r="O23" s="20"/>
      <c r="P23" s="20"/>
      <c r="Q23" s="20">
        <v>11</v>
      </c>
      <c r="R23" s="20"/>
      <c r="S23" s="20"/>
      <c r="T23" s="20"/>
      <c r="U23" s="20"/>
      <c r="V23" s="20"/>
      <c r="W23" s="20">
        <v>2</v>
      </c>
      <c r="X23" s="20"/>
      <c r="Y23" s="20"/>
      <c r="Z23" s="20"/>
      <c r="AA23" s="20"/>
      <c r="AB23" s="20"/>
      <c r="AC23" s="20"/>
      <c r="AD23" s="30">
        <f>SUM(C23:AC23)</f>
        <v>27</v>
      </c>
      <c r="AE23" s="30"/>
      <c r="AF23" s="30"/>
      <c r="AG23" s="30"/>
      <c r="AH23" s="30"/>
      <c r="AI23" s="30"/>
      <c r="AJ23" s="30"/>
      <c r="AK23" s="30"/>
      <c r="AL23" s="30"/>
      <c r="AM23" s="20">
        <v>1.5</v>
      </c>
      <c r="AN23" s="20"/>
      <c r="AO23" s="20"/>
      <c r="AP23" s="20"/>
      <c r="AQ23" s="20"/>
      <c r="AR23" s="20"/>
      <c r="AS23" s="20"/>
      <c r="AT23" s="20"/>
      <c r="AU23" s="20"/>
      <c r="AV23" s="20"/>
      <c r="AW23" s="20">
        <v>3.5</v>
      </c>
      <c r="AX23" s="20"/>
      <c r="AY23" s="20"/>
      <c r="AZ23" s="20"/>
      <c r="BA23" s="20"/>
      <c r="BB23" s="20"/>
      <c r="BC23" s="20"/>
      <c r="BD23" s="20">
        <v>1</v>
      </c>
      <c r="BE23" s="20"/>
      <c r="BF23" s="20"/>
      <c r="BG23" s="20"/>
      <c r="BH23" s="20"/>
      <c r="BI23" s="20"/>
      <c r="BJ23" s="20"/>
      <c r="BK23" s="20"/>
      <c r="BL23" s="20"/>
      <c r="BM23" s="20">
        <f>AM23*AD23</f>
        <v>40.5</v>
      </c>
      <c r="BN23" s="20"/>
      <c r="BO23" s="20"/>
      <c r="BP23" s="20"/>
      <c r="BQ23" s="20"/>
      <c r="BR23" s="20"/>
      <c r="BS23" s="20"/>
      <c r="BT23" s="18">
        <f>AD23*AW23</f>
        <v>94.5</v>
      </c>
      <c r="BU23" s="19"/>
      <c r="BV23" s="19"/>
      <c r="BW23" s="20"/>
      <c r="BX23" s="20">
        <f>BD23*AD23</f>
        <v>27</v>
      </c>
      <c r="BY23" s="20"/>
      <c r="BZ23" s="20"/>
      <c r="CA23" s="20"/>
      <c r="CB23" s="20"/>
      <c r="CC23" s="21">
        <f>SUM(BM23:CB23)</f>
        <v>162</v>
      </c>
      <c r="CD23" s="21"/>
      <c r="CE23" s="21"/>
    </row>
    <row r="24" spans="1:83" ht="21.75" customHeight="1" x14ac:dyDescent="0.3">
      <c r="A24" s="32" t="s">
        <v>43</v>
      </c>
      <c r="B24" s="32"/>
      <c r="C24" s="20">
        <v>0</v>
      </c>
      <c r="D24" s="20"/>
      <c r="E24" s="20"/>
      <c r="F24" s="20"/>
      <c r="G24" s="20"/>
      <c r="H24" s="20"/>
      <c r="I24" s="20"/>
      <c r="J24" s="20"/>
      <c r="K24" s="20"/>
      <c r="L24" s="20">
        <v>0</v>
      </c>
      <c r="M24" s="20"/>
      <c r="N24" s="20"/>
      <c r="O24" s="20"/>
      <c r="P24" s="20"/>
      <c r="Q24" s="20">
        <v>6</v>
      </c>
      <c r="R24" s="20"/>
      <c r="S24" s="20"/>
      <c r="T24" s="20"/>
      <c r="U24" s="20"/>
      <c r="V24" s="20"/>
      <c r="W24" s="20">
        <v>8</v>
      </c>
      <c r="X24" s="20"/>
      <c r="Y24" s="20"/>
      <c r="Z24" s="20"/>
      <c r="AA24" s="20"/>
      <c r="AB24" s="20"/>
      <c r="AC24" s="20"/>
      <c r="AD24" s="30">
        <f>SUM(C24:AC24)</f>
        <v>14</v>
      </c>
      <c r="AE24" s="30"/>
      <c r="AF24" s="30"/>
      <c r="AG24" s="30"/>
      <c r="AH24" s="30"/>
      <c r="AI24" s="30"/>
      <c r="AJ24" s="30"/>
      <c r="AK24" s="30"/>
      <c r="AL24" s="30"/>
      <c r="AM24" s="20">
        <v>1.25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>
        <v>2</v>
      </c>
      <c r="AX24" s="20"/>
      <c r="AY24" s="20"/>
      <c r="AZ24" s="20"/>
      <c r="BA24" s="20"/>
      <c r="BB24" s="20"/>
      <c r="BC24" s="20"/>
      <c r="BD24" s="20">
        <v>1</v>
      </c>
      <c r="BE24" s="20"/>
      <c r="BF24" s="20"/>
      <c r="BG24" s="20"/>
      <c r="BH24" s="20"/>
      <c r="BI24" s="20"/>
      <c r="BJ24" s="20"/>
      <c r="BK24" s="20"/>
      <c r="BL24" s="20"/>
      <c r="BM24" s="20">
        <f>AM24*AD24</f>
        <v>17.5</v>
      </c>
      <c r="BN24" s="20"/>
      <c r="BO24" s="20"/>
      <c r="BP24" s="20"/>
      <c r="BQ24" s="20"/>
      <c r="BR24" s="20"/>
      <c r="BS24" s="20"/>
      <c r="BT24" s="18">
        <f>AD24*AW24</f>
        <v>28</v>
      </c>
      <c r="BU24" s="19"/>
      <c r="BV24" s="19"/>
      <c r="BW24" s="20"/>
      <c r="BX24" s="20">
        <f>BD24*AD24</f>
        <v>14</v>
      </c>
      <c r="BY24" s="20"/>
      <c r="BZ24" s="20"/>
      <c r="CA24" s="20"/>
      <c r="CB24" s="20"/>
      <c r="CC24" s="21">
        <f>SUM(BM24:CB24)</f>
        <v>59.5</v>
      </c>
      <c r="CD24" s="21"/>
      <c r="CE24" s="21"/>
    </row>
    <row r="25" spans="1:83" ht="21.75" customHeight="1" x14ac:dyDescent="0.3">
      <c r="A25" s="32" t="s">
        <v>44</v>
      </c>
      <c r="B25" s="32"/>
      <c r="C25" s="20">
        <v>0</v>
      </c>
      <c r="D25" s="20"/>
      <c r="E25" s="20"/>
      <c r="F25" s="20"/>
      <c r="G25" s="20"/>
      <c r="H25" s="20"/>
      <c r="I25" s="20"/>
      <c r="J25" s="20"/>
      <c r="K25" s="20"/>
      <c r="L25" s="20">
        <v>0</v>
      </c>
      <c r="M25" s="20"/>
      <c r="N25" s="20"/>
      <c r="O25" s="20"/>
      <c r="P25" s="20"/>
      <c r="Q25" s="20">
        <v>2</v>
      </c>
      <c r="R25" s="20"/>
      <c r="S25" s="20"/>
      <c r="T25" s="20"/>
      <c r="U25" s="20"/>
      <c r="V25" s="20"/>
      <c r="W25" s="20">
        <v>2</v>
      </c>
      <c r="X25" s="20"/>
      <c r="Y25" s="20"/>
      <c r="Z25" s="20"/>
      <c r="AA25" s="20"/>
      <c r="AB25" s="20"/>
      <c r="AC25" s="20"/>
      <c r="AD25" s="30">
        <f>SUM(C25:AC25)</f>
        <v>4</v>
      </c>
      <c r="AE25" s="30"/>
      <c r="AF25" s="30"/>
      <c r="AG25" s="30"/>
      <c r="AH25" s="30"/>
      <c r="AI25" s="30"/>
      <c r="AJ25" s="30"/>
      <c r="AK25" s="30"/>
      <c r="AL25" s="30"/>
      <c r="AM25" s="20">
        <v>1</v>
      </c>
      <c r="AN25" s="20"/>
      <c r="AO25" s="20"/>
      <c r="AP25" s="20"/>
      <c r="AQ25" s="20"/>
      <c r="AR25" s="20"/>
      <c r="AS25" s="20"/>
      <c r="AT25" s="20"/>
      <c r="AU25" s="20"/>
      <c r="AV25" s="20"/>
      <c r="AW25" s="20">
        <v>1.5</v>
      </c>
      <c r="AX25" s="20"/>
      <c r="AY25" s="20"/>
      <c r="AZ25" s="20"/>
      <c r="BA25" s="20"/>
      <c r="BB25" s="20"/>
      <c r="BC25" s="20"/>
      <c r="BD25" s="20">
        <v>1</v>
      </c>
      <c r="BE25" s="20"/>
      <c r="BF25" s="20"/>
      <c r="BG25" s="20"/>
      <c r="BH25" s="20"/>
      <c r="BI25" s="20"/>
      <c r="BJ25" s="20"/>
      <c r="BK25" s="20"/>
      <c r="BL25" s="20"/>
      <c r="BM25" s="20">
        <f>AM25*AD25</f>
        <v>4</v>
      </c>
      <c r="BN25" s="20"/>
      <c r="BO25" s="20"/>
      <c r="BP25" s="20"/>
      <c r="BQ25" s="20"/>
      <c r="BR25" s="20"/>
      <c r="BS25" s="20"/>
      <c r="BT25" s="18">
        <f>AD25*AW25</f>
        <v>6</v>
      </c>
      <c r="BU25" s="19"/>
      <c r="BV25" s="19"/>
      <c r="BW25" s="20"/>
      <c r="BX25" s="20">
        <f>BD25*AD25</f>
        <v>4</v>
      </c>
      <c r="BY25" s="20"/>
      <c r="BZ25" s="20"/>
      <c r="CA25" s="20"/>
      <c r="CB25" s="20"/>
      <c r="CC25" s="21">
        <f>SUM(BM25:CB25)</f>
        <v>14</v>
      </c>
      <c r="CD25" s="21"/>
      <c r="CE25" s="21"/>
    </row>
    <row r="26" spans="1:83" ht="21.75" customHeight="1" x14ac:dyDescent="0.3">
      <c r="A26" s="32" t="s">
        <v>45</v>
      </c>
      <c r="B26" s="32"/>
      <c r="C26" s="20">
        <v>0</v>
      </c>
      <c r="D26" s="20"/>
      <c r="E26" s="20"/>
      <c r="F26" s="20"/>
      <c r="G26" s="20"/>
      <c r="H26" s="20"/>
      <c r="I26" s="20"/>
      <c r="J26" s="20"/>
      <c r="K26" s="20"/>
      <c r="L26" s="20">
        <v>0</v>
      </c>
      <c r="M26" s="20"/>
      <c r="N26" s="20"/>
      <c r="O26" s="20"/>
      <c r="P26" s="20"/>
      <c r="Q26" s="20">
        <v>0</v>
      </c>
      <c r="R26" s="20"/>
      <c r="S26" s="20"/>
      <c r="T26" s="20"/>
      <c r="U26" s="20"/>
      <c r="V26" s="20"/>
      <c r="W26" s="20">
        <v>0</v>
      </c>
      <c r="X26" s="20"/>
      <c r="Y26" s="20"/>
      <c r="Z26" s="20"/>
      <c r="AA26" s="20"/>
      <c r="AB26" s="20"/>
      <c r="AC26" s="20"/>
      <c r="AD26" s="30">
        <f>SUM(C26:AC26)</f>
        <v>0</v>
      </c>
      <c r="AE26" s="30"/>
      <c r="AF26" s="30"/>
      <c r="AG26" s="30"/>
      <c r="AH26" s="30"/>
      <c r="AI26" s="30"/>
      <c r="AJ26" s="30"/>
      <c r="AK26" s="30"/>
      <c r="AL26" s="30"/>
      <c r="AM26" s="20">
        <v>0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>
        <v>0</v>
      </c>
      <c r="AX26" s="20"/>
      <c r="AY26" s="20"/>
      <c r="AZ26" s="20"/>
      <c r="BA26" s="20"/>
      <c r="BB26" s="20"/>
      <c r="BC26" s="20"/>
      <c r="BD26" s="20">
        <v>0</v>
      </c>
      <c r="BE26" s="20"/>
      <c r="BF26" s="20"/>
      <c r="BG26" s="20"/>
      <c r="BH26" s="20"/>
      <c r="BI26" s="20"/>
      <c r="BJ26" s="20"/>
      <c r="BK26" s="20"/>
      <c r="BL26" s="20"/>
      <c r="BM26" s="20">
        <f>AM26*AD26</f>
        <v>0</v>
      </c>
      <c r="BN26" s="20"/>
      <c r="BO26" s="20"/>
      <c r="BP26" s="20"/>
      <c r="BQ26" s="20"/>
      <c r="BR26" s="20"/>
      <c r="BS26" s="20"/>
      <c r="BT26" s="18">
        <f>AD26*AW26</f>
        <v>0</v>
      </c>
      <c r="BU26" s="19"/>
      <c r="BV26" s="19"/>
      <c r="BW26" s="20"/>
      <c r="BX26" s="20">
        <f>BD26*AD26</f>
        <v>0</v>
      </c>
      <c r="BY26" s="20"/>
      <c r="BZ26" s="20"/>
      <c r="CA26" s="20"/>
      <c r="CB26" s="20"/>
      <c r="CC26" s="21">
        <f>SUM(BM26:CB26)</f>
        <v>0</v>
      </c>
      <c r="CD26" s="21"/>
      <c r="CE26" s="21"/>
    </row>
    <row r="27" spans="1:83" ht="21.75" customHeight="1" x14ac:dyDescent="0.3">
      <c r="A27" s="32" t="s">
        <v>16</v>
      </c>
      <c r="B27" s="32"/>
      <c r="C27" s="26">
        <f>SUM(C22:K26)</f>
        <v>8</v>
      </c>
      <c r="D27" s="26"/>
      <c r="E27" s="26"/>
      <c r="F27" s="26"/>
      <c r="G27" s="26"/>
      <c r="H27" s="26"/>
      <c r="I27" s="26"/>
      <c r="J27" s="26"/>
      <c r="K27" s="26"/>
      <c r="L27" s="26">
        <f>SUM(L22:P26)</f>
        <v>8</v>
      </c>
      <c r="M27" s="26"/>
      <c r="N27" s="26"/>
      <c r="O27" s="26"/>
      <c r="P27" s="26"/>
      <c r="Q27" s="26">
        <f>SUM(Q22:V26)</f>
        <v>26</v>
      </c>
      <c r="R27" s="26"/>
      <c r="S27" s="26"/>
      <c r="T27" s="26"/>
      <c r="U27" s="26"/>
      <c r="V27" s="26"/>
      <c r="W27" s="26">
        <f>SUM(W22:AC26)</f>
        <v>12</v>
      </c>
      <c r="X27" s="26"/>
      <c r="Y27" s="26"/>
      <c r="Z27" s="26"/>
      <c r="AA27" s="26"/>
      <c r="AB27" s="26"/>
      <c r="AC27" s="26"/>
      <c r="AD27" s="26">
        <f>SUM(AD22:AL26)</f>
        <v>54</v>
      </c>
      <c r="AE27" s="26"/>
      <c r="AF27" s="26"/>
      <c r="AG27" s="26"/>
      <c r="AH27" s="26"/>
      <c r="AI27" s="26"/>
      <c r="AJ27" s="26"/>
      <c r="AK27" s="26"/>
      <c r="AL27" s="26"/>
      <c r="AM27" s="26">
        <f>SUM(AM22:AV26)</f>
        <v>5.75</v>
      </c>
      <c r="AN27" s="26"/>
      <c r="AO27" s="26"/>
      <c r="AP27" s="26"/>
      <c r="AQ27" s="26"/>
      <c r="AR27" s="26"/>
      <c r="AS27" s="26"/>
      <c r="AT27" s="26"/>
      <c r="AU27" s="26"/>
      <c r="AV27" s="26"/>
      <c r="AW27" s="26">
        <f>SUM(AW22:BC26)</f>
        <v>10.5</v>
      </c>
      <c r="AX27" s="26"/>
      <c r="AY27" s="26"/>
      <c r="AZ27" s="26"/>
      <c r="BA27" s="26"/>
      <c r="BB27" s="26"/>
      <c r="BC27" s="26"/>
      <c r="BD27" s="26">
        <f>SUM(BD22:BL26)</f>
        <v>4</v>
      </c>
      <c r="BE27" s="26"/>
      <c r="BF27" s="26"/>
      <c r="BG27" s="26"/>
      <c r="BH27" s="26"/>
      <c r="BI27" s="26"/>
      <c r="BJ27" s="26"/>
      <c r="BK27" s="26"/>
      <c r="BL27" s="26"/>
      <c r="BM27" s="26">
        <f>SUM(BM22:BS26)</f>
        <v>80</v>
      </c>
      <c r="BN27" s="26"/>
      <c r="BO27" s="26"/>
      <c r="BP27" s="26"/>
      <c r="BQ27" s="26"/>
      <c r="BR27" s="26"/>
      <c r="BS27" s="26"/>
      <c r="BT27" s="26">
        <f>SUM(BT22:BW26)</f>
        <v>160</v>
      </c>
      <c r="BU27" s="26"/>
      <c r="BV27" s="26"/>
      <c r="BW27" s="26"/>
      <c r="BX27" s="26">
        <f>SUM(BX22:CB26)</f>
        <v>54</v>
      </c>
      <c r="BY27" s="26"/>
      <c r="BZ27" s="26"/>
      <c r="CA27" s="26"/>
      <c r="CB27" s="26"/>
      <c r="CC27" s="26">
        <f>SUM(CC22:CE26)</f>
        <v>294</v>
      </c>
      <c r="CD27" s="26"/>
      <c r="CE27" s="26"/>
    </row>
    <row r="28" spans="1:83" ht="22.5" customHeight="1" x14ac:dyDescent="0.3">
      <c r="A28" s="36" t="s">
        <v>46</v>
      </c>
      <c r="B28" s="36"/>
      <c r="C28" s="38">
        <f>C27/($AD27)</f>
        <v>0.14814814814814814</v>
      </c>
      <c r="D28" s="38"/>
      <c r="E28" s="38"/>
      <c r="F28" s="38"/>
      <c r="G28" s="38"/>
      <c r="H28" s="38"/>
      <c r="I28" s="38"/>
      <c r="J28" s="38"/>
      <c r="K28" s="38"/>
      <c r="L28" s="38">
        <f>L27/AD27</f>
        <v>0.14814814814814814</v>
      </c>
      <c r="M28" s="38"/>
      <c r="N28" s="38"/>
      <c r="O28" s="38"/>
      <c r="P28" s="38"/>
      <c r="Q28" s="38">
        <f>Q27/AD27</f>
        <v>0.48148148148148145</v>
      </c>
      <c r="R28" s="38"/>
      <c r="S28" s="38"/>
      <c r="T28" s="38"/>
      <c r="U28" s="38"/>
      <c r="V28" s="38"/>
      <c r="W28" s="38">
        <f>W27/AD27</f>
        <v>0.22222222222222221</v>
      </c>
      <c r="X28" s="38"/>
      <c r="Y28" s="38"/>
      <c r="Z28" s="38"/>
      <c r="AA28" s="38"/>
      <c r="AB28" s="38"/>
      <c r="AC28" s="38"/>
      <c r="AD28" s="38">
        <f>SUM(C28:AC28)</f>
        <v>0.99999999999999989</v>
      </c>
      <c r="AE28" s="38"/>
      <c r="AF28" s="38"/>
      <c r="AG28" s="38"/>
      <c r="AH28" s="38"/>
      <c r="AI28" s="38"/>
      <c r="AJ28" s="38"/>
      <c r="AK28" s="38"/>
      <c r="AL28" s="38"/>
      <c r="AM28" s="39" t="s">
        <v>47</v>
      </c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8">
        <f>BM27/CC27</f>
        <v>0.27210884353741499</v>
      </c>
      <c r="BN28" s="38"/>
      <c r="BO28" s="38"/>
      <c r="BP28" s="38"/>
      <c r="BQ28" s="38"/>
      <c r="BR28" s="38"/>
      <c r="BS28" s="38"/>
      <c r="BT28" s="38">
        <f>BT27/CC27</f>
        <v>0.54421768707482998</v>
      </c>
      <c r="BU28" s="38"/>
      <c r="BV28" s="38"/>
      <c r="BW28" s="38"/>
      <c r="BX28" s="38">
        <f>BX27/CC27</f>
        <v>0.18367346938775511</v>
      </c>
      <c r="BY28" s="38"/>
      <c r="BZ28" s="38"/>
      <c r="CA28" s="38"/>
      <c r="CB28" s="38"/>
      <c r="CC28" s="38">
        <f>SUM(BM28:CB28)</f>
        <v>1</v>
      </c>
      <c r="CD28" s="38"/>
      <c r="CE28" s="38"/>
    </row>
    <row r="29" spans="1:83" ht="2.25" customHeight="1" x14ac:dyDescent="0.3"/>
    <row r="30" spans="1:83" ht="16.5" customHeight="1" x14ac:dyDescent="0.3">
      <c r="A30" s="34" t="s">
        <v>27</v>
      </c>
      <c r="B30" s="34"/>
      <c r="C30" s="34"/>
      <c r="D30" s="34"/>
      <c r="E30" s="34"/>
    </row>
    <row r="31" spans="1:83" ht="222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8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</row>
    <row r="32" spans="1:83" ht="15.75" customHeight="1" x14ac:dyDescent="0.3">
      <c r="A32" s="28" t="s">
        <v>26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8"/>
    </row>
    <row r="33" spans="1:83" ht="88.5" customHeight="1" x14ac:dyDescent="0.3">
      <c r="A33" s="29" t="s">
        <v>397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ht="12" customHeight="1" x14ac:dyDescent="0.3"/>
    <row r="35" spans="1:83" ht="19.5" customHeight="1" x14ac:dyDescent="0.3">
      <c r="A35" s="24" t="s">
        <v>48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31"/>
      <c r="CD35" s="24"/>
      <c r="CE35" s="25"/>
    </row>
    <row r="36" spans="1:83" ht="12" customHeight="1" x14ac:dyDescent="0.3">
      <c r="A36" s="66" t="s">
        <v>49</v>
      </c>
      <c r="B36" s="36"/>
      <c r="C36" s="22" t="s">
        <v>50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 t="s">
        <v>51</v>
      </c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 t="s">
        <v>52</v>
      </c>
      <c r="CD36" s="22"/>
      <c r="CE36" s="22"/>
    </row>
    <row r="37" spans="1:83" ht="42" customHeight="1" x14ac:dyDescent="0.3">
      <c r="A37" s="36"/>
      <c r="B37" s="36"/>
      <c r="C37" s="22" t="s">
        <v>53</v>
      </c>
      <c r="D37" s="22"/>
      <c r="E37" s="22"/>
      <c r="F37" s="22"/>
      <c r="G37" s="22"/>
      <c r="H37" s="22"/>
      <c r="I37" s="22"/>
      <c r="J37" s="22"/>
      <c r="K37" s="22"/>
      <c r="L37" s="40" t="s">
        <v>54</v>
      </c>
      <c r="M37" s="40"/>
      <c r="N37" s="40"/>
      <c r="O37" s="40"/>
      <c r="P37" s="40"/>
      <c r="Q37" s="22" t="s">
        <v>55</v>
      </c>
      <c r="R37" s="22"/>
      <c r="S37" s="22"/>
      <c r="T37" s="22"/>
      <c r="U37" s="22"/>
      <c r="V37" s="22"/>
      <c r="W37" s="40" t="s">
        <v>56</v>
      </c>
      <c r="X37" s="40"/>
      <c r="Y37" s="40"/>
      <c r="Z37" s="40"/>
      <c r="AA37" s="40"/>
      <c r="AB37" s="40"/>
      <c r="AC37" s="40"/>
      <c r="AD37" s="22" t="s">
        <v>57</v>
      </c>
      <c r="AE37" s="22"/>
      <c r="AF37" s="22"/>
      <c r="AG37" s="22"/>
      <c r="AH37" s="22"/>
      <c r="AI37" s="22"/>
      <c r="AJ37" s="22"/>
      <c r="AK37" s="22"/>
      <c r="AL37" s="22"/>
      <c r="AM37" s="40" t="s">
        <v>58</v>
      </c>
      <c r="AN37" s="40"/>
      <c r="AO37" s="40"/>
      <c r="AP37" s="40"/>
      <c r="AQ37" s="40"/>
      <c r="AR37" s="40"/>
      <c r="AS37" s="40"/>
      <c r="AT37" s="40"/>
      <c r="AU37" s="40"/>
      <c r="AV37" s="40"/>
      <c r="AW37" s="40" t="s">
        <v>59</v>
      </c>
      <c r="AX37" s="40"/>
      <c r="AY37" s="40"/>
      <c r="AZ37" s="40"/>
      <c r="BA37" s="40"/>
      <c r="BB37" s="40"/>
      <c r="BC37" s="40"/>
      <c r="BD37" s="40"/>
      <c r="BE37" s="40" t="s">
        <v>60</v>
      </c>
      <c r="BF37" s="40"/>
      <c r="BG37" s="40"/>
      <c r="BH37" s="40"/>
      <c r="BI37" s="40"/>
      <c r="BJ37" s="40"/>
      <c r="BK37" s="40"/>
      <c r="BL37" s="40"/>
      <c r="BM37" s="40" t="s">
        <v>56</v>
      </c>
      <c r="BN37" s="40"/>
      <c r="BO37" s="40"/>
      <c r="BP37" s="40"/>
      <c r="BQ37" s="40"/>
      <c r="BR37" s="40"/>
      <c r="BS37" s="40"/>
      <c r="BT37" s="40" t="s">
        <v>61</v>
      </c>
      <c r="BU37" s="40"/>
      <c r="BV37" s="40"/>
      <c r="BW37" s="40"/>
      <c r="BX37" s="22" t="s">
        <v>62</v>
      </c>
      <c r="BY37" s="22"/>
      <c r="BZ37" s="22"/>
      <c r="CA37" s="22"/>
      <c r="CB37" s="22"/>
      <c r="CC37" s="22" t="s">
        <v>63</v>
      </c>
      <c r="CD37" s="22"/>
      <c r="CE37" s="22"/>
    </row>
    <row r="38" spans="1:83" ht="21.75" customHeight="1" x14ac:dyDescent="0.3">
      <c r="A38" s="32" t="s">
        <v>221</v>
      </c>
      <c r="B38" s="32"/>
      <c r="C38" s="42">
        <v>4061</v>
      </c>
      <c r="D38" s="43"/>
      <c r="E38" s="43"/>
      <c r="F38" s="43"/>
      <c r="G38" s="43"/>
      <c r="H38" s="43"/>
      <c r="I38" s="43"/>
      <c r="J38" s="43"/>
      <c r="K38" s="43"/>
      <c r="L38" s="44">
        <v>11.25</v>
      </c>
      <c r="M38" s="44"/>
      <c r="N38" s="44"/>
      <c r="O38" s="44"/>
      <c r="P38" s="44"/>
      <c r="Q38" s="20">
        <v>0.94</v>
      </c>
      <c r="R38" s="20"/>
      <c r="S38" s="20"/>
      <c r="T38" s="20"/>
      <c r="U38" s="20"/>
      <c r="V38" s="19"/>
      <c r="W38" s="45">
        <v>0</v>
      </c>
      <c r="X38" s="45"/>
      <c r="Y38" s="45"/>
      <c r="Z38" s="45"/>
      <c r="AA38" s="45"/>
      <c r="AB38" s="45"/>
      <c r="AC38" s="45"/>
      <c r="AD38" s="35">
        <v>64.25</v>
      </c>
      <c r="AE38" s="35"/>
      <c r="AF38" s="35"/>
      <c r="AG38" s="35"/>
      <c r="AH38" s="35"/>
      <c r="AI38" s="35"/>
      <c r="AJ38" s="35"/>
      <c r="AK38" s="35"/>
      <c r="AL38" s="46"/>
      <c r="AM38" s="41">
        <v>8</v>
      </c>
      <c r="AN38" s="41"/>
      <c r="AO38" s="41"/>
      <c r="AP38" s="41"/>
      <c r="AQ38" s="41"/>
      <c r="AR38" s="41"/>
      <c r="AS38" s="41"/>
      <c r="AT38" s="41"/>
      <c r="AU38" s="41"/>
      <c r="AV38" s="41"/>
      <c r="AW38" s="41">
        <v>10</v>
      </c>
      <c r="AX38" s="41"/>
      <c r="AY38" s="41"/>
      <c r="AZ38" s="41"/>
      <c r="BA38" s="41"/>
      <c r="BB38" s="41"/>
      <c r="BC38" s="41"/>
      <c r="BD38" s="41"/>
      <c r="BE38" s="41">
        <v>7</v>
      </c>
      <c r="BF38" s="41"/>
      <c r="BG38" s="41"/>
      <c r="BH38" s="41"/>
      <c r="BI38" s="41"/>
      <c r="BJ38" s="41"/>
      <c r="BK38" s="41"/>
      <c r="BL38" s="41"/>
      <c r="BM38" s="41">
        <v>5</v>
      </c>
      <c r="BN38" s="41"/>
      <c r="BO38" s="41"/>
      <c r="BP38" s="41"/>
      <c r="BQ38" s="41"/>
      <c r="BR38" s="41"/>
      <c r="BS38" s="41"/>
      <c r="BT38" s="41">
        <v>0.6</v>
      </c>
      <c r="BU38" s="41"/>
      <c r="BV38" s="41"/>
      <c r="BW38" s="41"/>
      <c r="BX38" s="35">
        <f t="shared" ref="BX38:BX44" si="1">BE38*AM38</f>
        <v>56</v>
      </c>
      <c r="BY38" s="35"/>
      <c r="BZ38" s="35"/>
      <c r="CA38" s="35"/>
      <c r="CB38" s="35"/>
      <c r="CC38" s="35">
        <f t="shared" ref="CC38:CC44" si="2">SUM(AD38,BX38)</f>
        <v>120.25</v>
      </c>
      <c r="CD38" s="35"/>
      <c r="CE38" s="35"/>
    </row>
    <row r="39" spans="1:83" ht="23.25" customHeight="1" x14ac:dyDescent="0.3">
      <c r="A39" s="32" t="s">
        <v>222</v>
      </c>
      <c r="B39" s="32"/>
      <c r="C39" s="42">
        <v>124477</v>
      </c>
      <c r="D39" s="43"/>
      <c r="E39" s="43"/>
      <c r="F39" s="43"/>
      <c r="G39" s="43"/>
      <c r="H39" s="43"/>
      <c r="I39" s="43"/>
      <c r="J39" s="43"/>
      <c r="K39" s="43"/>
      <c r="L39" s="49">
        <v>81.81</v>
      </c>
      <c r="M39" s="49"/>
      <c r="N39" s="49"/>
      <c r="O39" s="49"/>
      <c r="P39" s="49"/>
      <c r="Q39" s="20">
        <v>0.43</v>
      </c>
      <c r="R39" s="20"/>
      <c r="S39" s="20"/>
      <c r="T39" s="20"/>
      <c r="U39" s="20"/>
      <c r="V39" s="19"/>
      <c r="W39" s="45">
        <v>0</v>
      </c>
      <c r="X39" s="45"/>
      <c r="Y39" s="45"/>
      <c r="Z39" s="45"/>
      <c r="AA39" s="45"/>
      <c r="AB39" s="45"/>
      <c r="AC39" s="45"/>
      <c r="AD39" s="35">
        <v>966.21</v>
      </c>
      <c r="AE39" s="35"/>
      <c r="AF39" s="35"/>
      <c r="AG39" s="35"/>
      <c r="AH39" s="35"/>
      <c r="AI39" s="35"/>
      <c r="AJ39" s="35"/>
      <c r="AK39" s="35"/>
      <c r="AL39" s="46"/>
      <c r="AM39" s="41">
        <v>210</v>
      </c>
      <c r="AN39" s="41"/>
      <c r="AO39" s="41"/>
      <c r="AP39" s="41"/>
      <c r="AQ39" s="41"/>
      <c r="AR39" s="41"/>
      <c r="AS39" s="41"/>
      <c r="AT39" s="41"/>
      <c r="AU39" s="41"/>
      <c r="AV39" s="41"/>
      <c r="AW39" s="41">
        <v>10</v>
      </c>
      <c r="AX39" s="41"/>
      <c r="AY39" s="41"/>
      <c r="AZ39" s="41"/>
      <c r="BA39" s="41"/>
      <c r="BB39" s="41"/>
      <c r="BC39" s="41"/>
      <c r="BD39" s="41"/>
      <c r="BE39" s="41">
        <v>7</v>
      </c>
      <c r="BF39" s="41"/>
      <c r="BG39" s="41"/>
      <c r="BH39" s="41"/>
      <c r="BI39" s="41"/>
      <c r="BJ39" s="41"/>
      <c r="BK39" s="41"/>
      <c r="BL39" s="41"/>
      <c r="BM39" s="41">
        <v>5</v>
      </c>
      <c r="BN39" s="41"/>
      <c r="BO39" s="41"/>
      <c r="BP39" s="41"/>
      <c r="BQ39" s="41"/>
      <c r="BR39" s="41"/>
      <c r="BS39" s="41"/>
      <c r="BT39" s="41">
        <v>0.6</v>
      </c>
      <c r="BU39" s="41"/>
      <c r="BV39" s="41"/>
      <c r="BW39" s="41"/>
      <c r="BX39" s="35">
        <f t="shared" si="1"/>
        <v>1470</v>
      </c>
      <c r="BY39" s="35"/>
      <c r="BZ39" s="35"/>
      <c r="CA39" s="35"/>
      <c r="CB39" s="35"/>
      <c r="CC39" s="35">
        <f t="shared" si="2"/>
        <v>2436.21</v>
      </c>
      <c r="CD39" s="35"/>
      <c r="CE39" s="35"/>
    </row>
    <row r="40" spans="1:83" ht="32.25" customHeight="1" x14ac:dyDescent="0.3">
      <c r="A40" s="32" t="s">
        <v>223</v>
      </c>
      <c r="B40" s="32"/>
      <c r="C40" s="42">
        <v>1786566</v>
      </c>
      <c r="D40" s="43"/>
      <c r="E40" s="43"/>
      <c r="F40" s="43"/>
      <c r="G40" s="43"/>
      <c r="H40" s="43"/>
      <c r="I40" s="43"/>
      <c r="J40" s="43"/>
      <c r="K40" s="43"/>
      <c r="L40" s="44">
        <v>200.03</v>
      </c>
      <c r="M40" s="44"/>
      <c r="N40" s="44"/>
      <c r="O40" s="44"/>
      <c r="P40" s="44"/>
      <c r="Q40" s="20">
        <v>1.18</v>
      </c>
      <c r="R40" s="20"/>
      <c r="S40" s="20"/>
      <c r="T40" s="20"/>
      <c r="U40" s="20"/>
      <c r="V40" s="19"/>
      <c r="W40" s="45">
        <v>0</v>
      </c>
      <c r="X40" s="45"/>
      <c r="Y40" s="45"/>
      <c r="Z40" s="45"/>
      <c r="AA40" s="45"/>
      <c r="AB40" s="45"/>
      <c r="AC40" s="45"/>
      <c r="AD40" s="35">
        <v>35021.760000000002</v>
      </c>
      <c r="AE40" s="35"/>
      <c r="AF40" s="35"/>
      <c r="AG40" s="35"/>
      <c r="AH40" s="35"/>
      <c r="AI40" s="35"/>
      <c r="AJ40" s="35"/>
      <c r="AK40" s="35"/>
      <c r="AL40" s="46"/>
      <c r="AM40" s="41">
        <v>4904</v>
      </c>
      <c r="AN40" s="41"/>
      <c r="AO40" s="41"/>
      <c r="AP40" s="41"/>
      <c r="AQ40" s="41"/>
      <c r="AR40" s="41"/>
      <c r="AS40" s="41"/>
      <c r="AT40" s="41"/>
      <c r="AU40" s="41"/>
      <c r="AV40" s="41"/>
      <c r="AW40" s="41">
        <v>20</v>
      </c>
      <c r="AX40" s="41"/>
      <c r="AY40" s="41"/>
      <c r="AZ40" s="41"/>
      <c r="BA40" s="41"/>
      <c r="BB40" s="41"/>
      <c r="BC40" s="41"/>
      <c r="BD40" s="41"/>
      <c r="BE40" s="41">
        <v>10</v>
      </c>
      <c r="BF40" s="41"/>
      <c r="BG40" s="41"/>
      <c r="BH40" s="41"/>
      <c r="BI40" s="41"/>
      <c r="BJ40" s="41"/>
      <c r="BK40" s="41"/>
      <c r="BL40" s="41"/>
      <c r="BM40" s="41">
        <v>8</v>
      </c>
      <c r="BN40" s="41"/>
      <c r="BO40" s="41"/>
      <c r="BP40" s="41"/>
      <c r="BQ40" s="41"/>
      <c r="BR40" s="41"/>
      <c r="BS40" s="41"/>
      <c r="BT40" s="41">
        <v>0.6</v>
      </c>
      <c r="BU40" s="41"/>
      <c r="BV40" s="41"/>
      <c r="BW40" s="41"/>
      <c r="BX40" s="35">
        <f t="shared" si="1"/>
        <v>49040</v>
      </c>
      <c r="BY40" s="35"/>
      <c r="BZ40" s="35"/>
      <c r="CA40" s="35"/>
      <c r="CB40" s="35"/>
      <c r="CC40" s="35">
        <f t="shared" si="2"/>
        <v>84061.760000000009</v>
      </c>
      <c r="CD40" s="35"/>
      <c r="CE40" s="35"/>
    </row>
    <row r="41" spans="1:83" ht="23.25" customHeight="1" x14ac:dyDescent="0.3">
      <c r="A41" s="32" t="s">
        <v>64</v>
      </c>
      <c r="B41" s="32"/>
      <c r="C41" s="71">
        <v>0</v>
      </c>
      <c r="D41" s="72"/>
      <c r="E41" s="72"/>
      <c r="F41" s="72"/>
      <c r="G41" s="72"/>
      <c r="H41" s="72"/>
      <c r="I41" s="72"/>
      <c r="J41" s="72"/>
      <c r="K41" s="72"/>
      <c r="L41" s="73">
        <v>0</v>
      </c>
      <c r="M41" s="73"/>
      <c r="N41" s="73"/>
      <c r="O41" s="73"/>
      <c r="P41" s="73"/>
      <c r="Q41" s="83">
        <v>0</v>
      </c>
      <c r="R41" s="84"/>
      <c r="S41" s="84"/>
      <c r="T41" s="84"/>
      <c r="U41" s="84"/>
      <c r="V41" s="84"/>
      <c r="W41" s="67">
        <v>0</v>
      </c>
      <c r="X41" s="67"/>
      <c r="Y41" s="67"/>
      <c r="Z41" s="67"/>
      <c r="AA41" s="67"/>
      <c r="AB41" s="67"/>
      <c r="AC41" s="67"/>
      <c r="AD41" s="46">
        <v>0</v>
      </c>
      <c r="AE41" s="46"/>
      <c r="AF41" s="46"/>
      <c r="AG41" s="46"/>
      <c r="AH41" s="46"/>
      <c r="AI41" s="46"/>
      <c r="AJ41" s="46"/>
      <c r="AK41" s="46"/>
      <c r="AL41" s="46"/>
      <c r="AM41" s="67">
        <v>0</v>
      </c>
      <c r="AN41" s="67"/>
      <c r="AO41" s="67"/>
      <c r="AP41" s="67"/>
      <c r="AQ41" s="67"/>
      <c r="AR41" s="67"/>
      <c r="AS41" s="67"/>
      <c r="AT41" s="67"/>
      <c r="AU41" s="67"/>
      <c r="AV41" s="67"/>
      <c r="AW41" s="67">
        <v>0</v>
      </c>
      <c r="AX41" s="67"/>
      <c r="AY41" s="67"/>
      <c r="AZ41" s="67"/>
      <c r="BA41" s="67"/>
      <c r="BB41" s="67"/>
      <c r="BC41" s="67"/>
      <c r="BD41" s="67"/>
      <c r="BE41" s="67">
        <v>0</v>
      </c>
      <c r="BF41" s="67"/>
      <c r="BG41" s="67"/>
      <c r="BH41" s="67"/>
      <c r="BI41" s="67"/>
      <c r="BJ41" s="67"/>
      <c r="BK41" s="67"/>
      <c r="BL41" s="67"/>
      <c r="BM41" s="67">
        <v>0</v>
      </c>
      <c r="BN41" s="67"/>
      <c r="BO41" s="67"/>
      <c r="BP41" s="67"/>
      <c r="BQ41" s="67"/>
      <c r="BR41" s="67"/>
      <c r="BS41" s="67"/>
      <c r="BT41" s="67">
        <v>0</v>
      </c>
      <c r="BU41" s="67"/>
      <c r="BV41" s="67"/>
      <c r="BW41" s="67"/>
      <c r="BX41" s="35">
        <f t="shared" si="1"/>
        <v>0</v>
      </c>
      <c r="BY41" s="35"/>
      <c r="BZ41" s="35"/>
      <c r="CA41" s="35"/>
      <c r="CB41" s="35"/>
      <c r="CC41" s="35">
        <f t="shared" si="2"/>
        <v>0</v>
      </c>
      <c r="CD41" s="35"/>
      <c r="CE41" s="35"/>
    </row>
    <row r="42" spans="1:83" ht="23.25" customHeight="1" x14ac:dyDescent="0.3">
      <c r="A42" s="32" t="s">
        <v>224</v>
      </c>
      <c r="B42" s="32"/>
      <c r="C42" s="71">
        <v>0</v>
      </c>
      <c r="D42" s="72"/>
      <c r="E42" s="72"/>
      <c r="F42" s="72"/>
      <c r="G42" s="72"/>
      <c r="H42" s="72"/>
      <c r="I42" s="72"/>
      <c r="J42" s="72"/>
      <c r="K42" s="72"/>
      <c r="L42" s="73">
        <v>0</v>
      </c>
      <c r="M42" s="73"/>
      <c r="N42" s="73"/>
      <c r="O42" s="73"/>
      <c r="P42" s="73"/>
      <c r="Q42" s="74">
        <v>0</v>
      </c>
      <c r="R42" s="75"/>
      <c r="S42" s="75"/>
      <c r="T42" s="75"/>
      <c r="U42" s="75"/>
      <c r="V42" s="75"/>
      <c r="W42" s="67">
        <v>0</v>
      </c>
      <c r="X42" s="67"/>
      <c r="Y42" s="67"/>
      <c r="Z42" s="67"/>
      <c r="AA42" s="67"/>
      <c r="AB42" s="67"/>
      <c r="AC42" s="67"/>
      <c r="AD42" s="35">
        <v>0</v>
      </c>
      <c r="AE42" s="35"/>
      <c r="AF42" s="35"/>
      <c r="AG42" s="35"/>
      <c r="AH42" s="35"/>
      <c r="AI42" s="35"/>
      <c r="AJ42" s="35"/>
      <c r="AK42" s="35"/>
      <c r="AL42" s="46"/>
      <c r="AM42" s="67">
        <v>0</v>
      </c>
      <c r="AN42" s="67"/>
      <c r="AO42" s="67"/>
      <c r="AP42" s="67"/>
      <c r="AQ42" s="67"/>
      <c r="AR42" s="67"/>
      <c r="AS42" s="67"/>
      <c r="AT42" s="67"/>
      <c r="AU42" s="67"/>
      <c r="AV42" s="67"/>
      <c r="AW42" s="67">
        <v>0</v>
      </c>
      <c r="AX42" s="67"/>
      <c r="AY42" s="67"/>
      <c r="AZ42" s="67"/>
      <c r="BA42" s="67"/>
      <c r="BB42" s="67"/>
      <c r="BC42" s="67"/>
      <c r="BD42" s="67"/>
      <c r="BE42" s="67">
        <v>0</v>
      </c>
      <c r="BF42" s="67"/>
      <c r="BG42" s="67"/>
      <c r="BH42" s="67"/>
      <c r="BI42" s="67"/>
      <c r="BJ42" s="67"/>
      <c r="BK42" s="67"/>
      <c r="BL42" s="67"/>
      <c r="BM42" s="67">
        <v>0</v>
      </c>
      <c r="BN42" s="67"/>
      <c r="BO42" s="67"/>
      <c r="BP42" s="67"/>
      <c r="BQ42" s="67"/>
      <c r="BR42" s="67"/>
      <c r="BS42" s="67"/>
      <c r="BT42" s="67">
        <v>0</v>
      </c>
      <c r="BU42" s="67"/>
      <c r="BV42" s="67"/>
      <c r="BW42" s="67"/>
      <c r="BX42" s="35">
        <f t="shared" si="1"/>
        <v>0</v>
      </c>
      <c r="BY42" s="35"/>
      <c r="BZ42" s="35"/>
      <c r="CA42" s="35"/>
      <c r="CB42" s="35"/>
      <c r="CC42" s="35">
        <f t="shared" si="2"/>
        <v>0</v>
      </c>
      <c r="CD42" s="35"/>
      <c r="CE42" s="35"/>
    </row>
    <row r="43" spans="1:83" ht="21.75" customHeight="1" x14ac:dyDescent="0.3">
      <c r="A43" s="32" t="s">
        <v>225</v>
      </c>
      <c r="B43" s="32"/>
      <c r="C43" s="42">
        <v>71648</v>
      </c>
      <c r="D43" s="43"/>
      <c r="E43" s="43"/>
      <c r="F43" s="43"/>
      <c r="G43" s="43"/>
      <c r="H43" s="43"/>
      <c r="I43" s="43"/>
      <c r="J43" s="43"/>
      <c r="K43" s="43"/>
      <c r="L43" s="44">
        <v>10.56</v>
      </c>
      <c r="M43" s="44"/>
      <c r="N43" s="44"/>
      <c r="O43" s="44"/>
      <c r="P43" s="44"/>
      <c r="Q43" s="20">
        <v>0.4</v>
      </c>
      <c r="R43" s="20"/>
      <c r="S43" s="20"/>
      <c r="T43" s="20"/>
      <c r="U43" s="20"/>
      <c r="V43" s="19"/>
      <c r="W43" s="45">
        <v>0</v>
      </c>
      <c r="X43" s="45"/>
      <c r="Y43" s="45"/>
      <c r="Z43" s="45"/>
      <c r="AA43" s="45"/>
      <c r="AB43" s="45"/>
      <c r="AC43" s="45"/>
      <c r="AD43" s="35">
        <v>484.25</v>
      </c>
      <c r="AE43" s="35"/>
      <c r="AF43" s="35"/>
      <c r="AG43" s="35"/>
      <c r="AH43" s="35"/>
      <c r="AI43" s="35"/>
      <c r="AJ43" s="35"/>
      <c r="AK43" s="35"/>
      <c r="AL43" s="46"/>
      <c r="AM43" s="41">
        <v>124</v>
      </c>
      <c r="AN43" s="41"/>
      <c r="AO43" s="41"/>
      <c r="AP43" s="41"/>
      <c r="AQ43" s="41"/>
      <c r="AR43" s="41"/>
      <c r="AS43" s="41"/>
      <c r="AT43" s="41"/>
      <c r="AU43" s="41"/>
      <c r="AV43" s="41"/>
      <c r="AW43" s="41">
        <v>10</v>
      </c>
      <c r="AX43" s="41"/>
      <c r="AY43" s="41"/>
      <c r="AZ43" s="41"/>
      <c r="BA43" s="41"/>
      <c r="BB43" s="41"/>
      <c r="BC43" s="41"/>
      <c r="BD43" s="41"/>
      <c r="BE43" s="41">
        <v>7</v>
      </c>
      <c r="BF43" s="41"/>
      <c r="BG43" s="41"/>
      <c r="BH43" s="41"/>
      <c r="BI43" s="41"/>
      <c r="BJ43" s="41"/>
      <c r="BK43" s="41"/>
      <c r="BL43" s="41"/>
      <c r="BM43" s="41">
        <v>5</v>
      </c>
      <c r="BN43" s="41"/>
      <c r="BO43" s="41"/>
      <c r="BP43" s="41"/>
      <c r="BQ43" s="41"/>
      <c r="BR43" s="41"/>
      <c r="BS43" s="41"/>
      <c r="BT43" s="41">
        <v>0.6</v>
      </c>
      <c r="BU43" s="41"/>
      <c r="BV43" s="41"/>
      <c r="BW43" s="41"/>
      <c r="BX43" s="35">
        <f t="shared" si="1"/>
        <v>868</v>
      </c>
      <c r="BY43" s="35"/>
      <c r="BZ43" s="35"/>
      <c r="CA43" s="35"/>
      <c r="CB43" s="35"/>
      <c r="CC43" s="35">
        <f t="shared" si="2"/>
        <v>1352.25</v>
      </c>
      <c r="CD43" s="35"/>
      <c r="CE43" s="35"/>
    </row>
    <row r="44" spans="1:83" ht="22.5" customHeight="1" x14ac:dyDescent="0.3">
      <c r="A44" s="32" t="s">
        <v>65</v>
      </c>
      <c r="B44" s="32"/>
      <c r="C44" s="71">
        <v>0</v>
      </c>
      <c r="D44" s="72"/>
      <c r="E44" s="72"/>
      <c r="F44" s="72"/>
      <c r="G44" s="72"/>
      <c r="H44" s="72"/>
      <c r="I44" s="72"/>
      <c r="J44" s="72"/>
      <c r="K44" s="81"/>
      <c r="L44" s="73">
        <v>0</v>
      </c>
      <c r="M44" s="73"/>
      <c r="N44" s="73"/>
      <c r="O44" s="73"/>
      <c r="P44" s="73"/>
      <c r="Q44" s="76">
        <v>0</v>
      </c>
      <c r="R44" s="77"/>
      <c r="S44" s="77"/>
      <c r="T44" s="77"/>
      <c r="U44" s="77"/>
      <c r="V44" s="77"/>
      <c r="W44" s="67">
        <v>0</v>
      </c>
      <c r="X44" s="67"/>
      <c r="Y44" s="67"/>
      <c r="Z44" s="67"/>
      <c r="AA44" s="67"/>
      <c r="AB44" s="67"/>
      <c r="AC44" s="67"/>
      <c r="AD44" s="35">
        <v>0</v>
      </c>
      <c r="AE44" s="35"/>
      <c r="AF44" s="35"/>
      <c r="AG44" s="35"/>
      <c r="AH44" s="35"/>
      <c r="AI44" s="35"/>
      <c r="AJ44" s="35"/>
      <c r="AK44" s="35"/>
      <c r="AL44" s="46"/>
      <c r="AM44" s="67">
        <v>0</v>
      </c>
      <c r="AN44" s="67"/>
      <c r="AO44" s="67"/>
      <c r="AP44" s="67"/>
      <c r="AQ44" s="67"/>
      <c r="AR44" s="67"/>
      <c r="AS44" s="67"/>
      <c r="AT44" s="67"/>
      <c r="AU44" s="67"/>
      <c r="AV44" s="67"/>
      <c r="AW44" s="67">
        <v>0</v>
      </c>
      <c r="AX44" s="67"/>
      <c r="AY44" s="67"/>
      <c r="AZ44" s="67"/>
      <c r="BA44" s="67"/>
      <c r="BB44" s="67"/>
      <c r="BC44" s="67"/>
      <c r="BD44" s="67"/>
      <c r="BE44" s="67">
        <v>0</v>
      </c>
      <c r="BF44" s="67"/>
      <c r="BG44" s="67"/>
      <c r="BH44" s="67"/>
      <c r="BI44" s="67"/>
      <c r="BJ44" s="67"/>
      <c r="BK44" s="67"/>
      <c r="BL44" s="67"/>
      <c r="BM44" s="67">
        <v>0</v>
      </c>
      <c r="BN44" s="67"/>
      <c r="BO44" s="67"/>
      <c r="BP44" s="67"/>
      <c r="BQ44" s="67"/>
      <c r="BR44" s="67"/>
      <c r="BS44" s="67"/>
      <c r="BT44" s="67">
        <v>0</v>
      </c>
      <c r="BU44" s="67"/>
      <c r="BV44" s="67"/>
      <c r="BW44" s="67"/>
      <c r="BX44" s="35">
        <f t="shared" si="1"/>
        <v>0</v>
      </c>
      <c r="BY44" s="35"/>
      <c r="BZ44" s="35"/>
      <c r="CA44" s="35"/>
      <c r="CB44" s="35"/>
      <c r="CC44" s="35">
        <f t="shared" si="2"/>
        <v>0</v>
      </c>
      <c r="CD44" s="35"/>
      <c r="CE44" s="35"/>
    </row>
    <row r="45" spans="1:83" ht="21.75" customHeight="1" x14ac:dyDescent="0.3">
      <c r="A45" s="32" t="s">
        <v>66</v>
      </c>
      <c r="B45" s="32"/>
      <c r="C45" s="79">
        <f>SUM(C39,C40,C43,C38,C41,C42,C44)</f>
        <v>1986752</v>
      </c>
      <c r="D45" s="80"/>
      <c r="E45" s="80"/>
      <c r="F45" s="80"/>
      <c r="G45" s="80"/>
      <c r="H45" s="80"/>
      <c r="I45" s="80"/>
      <c r="J45" s="80"/>
      <c r="K45" s="80"/>
      <c r="L45" s="82">
        <f>SUM(L38,L39,L40,L41,L42,L43,L44)</f>
        <v>303.65000000000003</v>
      </c>
      <c r="M45" s="82"/>
      <c r="N45" s="82"/>
      <c r="O45" s="82"/>
      <c r="P45" s="82"/>
      <c r="Q45" s="35">
        <f>SUM(Q38,Q39,Q40,Q41,Q42,Q43,Q44)</f>
        <v>2.9499999999999997</v>
      </c>
      <c r="R45" s="35"/>
      <c r="S45" s="35"/>
      <c r="T45" s="35"/>
      <c r="U45" s="35"/>
      <c r="V45" s="35"/>
      <c r="W45" s="78">
        <f>SUM(W38,W39,W40,W41,W42,W43,W44)</f>
        <v>0</v>
      </c>
      <c r="X45" s="78"/>
      <c r="Y45" s="78"/>
      <c r="Z45" s="78"/>
      <c r="AA45" s="78"/>
      <c r="AB45" s="78"/>
      <c r="AC45" s="78"/>
      <c r="AD45" s="85">
        <f>SUM(AD38,AD39,AD40,AD41,AD42,AD43,AD44)</f>
        <v>36536.47</v>
      </c>
      <c r="AE45" s="85"/>
      <c r="AF45" s="85"/>
      <c r="AG45" s="85"/>
      <c r="AH45" s="85"/>
      <c r="AI45" s="85"/>
      <c r="AJ45" s="85"/>
      <c r="AK45" s="85"/>
      <c r="AL45" s="85"/>
      <c r="AM45" s="78">
        <f>SUM(AM38,AM39,AM40,AM41,AM42,AM43,AM44)</f>
        <v>5246</v>
      </c>
      <c r="AN45" s="78"/>
      <c r="AO45" s="78"/>
      <c r="AP45" s="78"/>
      <c r="AQ45" s="78"/>
      <c r="AR45" s="78"/>
      <c r="AS45" s="78"/>
      <c r="AT45" s="78"/>
      <c r="AU45" s="78"/>
      <c r="AV45" s="78"/>
      <c r="AW45" s="78">
        <f>SUM(AW38,AW39,AW40,AW41,AW42,AW43,AW44)</f>
        <v>50</v>
      </c>
      <c r="AX45" s="78"/>
      <c r="AY45" s="78"/>
      <c r="AZ45" s="78"/>
      <c r="BA45" s="78"/>
      <c r="BB45" s="78"/>
      <c r="BC45" s="78"/>
      <c r="BD45" s="78"/>
      <c r="BE45" s="78">
        <f>SUM(BE38,BE39,BE40,BE41,BE42,BE43,BE44)</f>
        <v>31</v>
      </c>
      <c r="BF45" s="78"/>
      <c r="BG45" s="78"/>
      <c r="BH45" s="78"/>
      <c r="BI45" s="78"/>
      <c r="BJ45" s="78"/>
      <c r="BK45" s="78"/>
      <c r="BL45" s="78"/>
      <c r="BM45" s="78">
        <f>SUM(BM38,BM39,BM40,BM41,BM42,BM43,BM44)</f>
        <v>23</v>
      </c>
      <c r="BN45" s="78"/>
      <c r="BO45" s="78"/>
      <c r="BP45" s="78"/>
      <c r="BQ45" s="78"/>
      <c r="BR45" s="78"/>
      <c r="BS45" s="78"/>
      <c r="BT45" s="78">
        <f>SUM(BT38,BT39,BT40,BT41,BT42,BT43,BT44)</f>
        <v>2.4</v>
      </c>
      <c r="BU45" s="78"/>
      <c r="BV45" s="78"/>
      <c r="BW45" s="78"/>
      <c r="BX45" s="35">
        <f>SUM(BX38,BX39,BX40,BX41,BX42,BX43,BX44)</f>
        <v>51434</v>
      </c>
      <c r="BY45" s="35"/>
      <c r="BZ45" s="35"/>
      <c r="CA45" s="35"/>
      <c r="CB45" s="35"/>
      <c r="CC45" s="35">
        <f>SUM(CC38,CC39,CC40,CC41,CC42,CC43,CC44)</f>
        <v>87970.470000000016</v>
      </c>
      <c r="CD45" s="35"/>
      <c r="CE45" s="35"/>
    </row>
    <row r="46" spans="1:83" ht="18" customHeight="1" x14ac:dyDescent="0.3">
      <c r="A46" s="28" t="s">
        <v>26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9"/>
      <c r="M46" s="29"/>
      <c r="N46" s="29"/>
      <c r="O46" s="29"/>
      <c r="P46" s="29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1:83" ht="176.25" customHeight="1" x14ac:dyDescent="0.3">
      <c r="A47" s="29" t="s">
        <v>397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ht="18" customHeight="1" x14ac:dyDescent="0.3"/>
    <row r="49" spans="1:85" ht="16.5" customHeight="1" x14ac:dyDescent="0.3">
      <c r="A49" s="24" t="s">
        <v>67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31"/>
      <c r="CD49" s="8"/>
    </row>
    <row r="50" spans="1:85" ht="15" customHeight="1" x14ac:dyDescent="0.3">
      <c r="A50" s="36" t="s">
        <v>49</v>
      </c>
      <c r="B50" s="36"/>
      <c r="C50" s="36"/>
      <c r="D50" s="36"/>
      <c r="E50" s="36"/>
      <c r="F50" s="36"/>
      <c r="G50" s="36"/>
      <c r="H50" s="36"/>
      <c r="I50" s="36"/>
      <c r="J50" s="22" t="s">
        <v>68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 t="s">
        <v>69</v>
      </c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 t="s">
        <v>70</v>
      </c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 t="s">
        <v>71</v>
      </c>
      <c r="BZ50" s="22"/>
      <c r="CA50" s="22"/>
      <c r="CB50" s="22"/>
      <c r="CC50" s="22"/>
      <c r="CD50" s="22"/>
    </row>
    <row r="51" spans="1:85" ht="41.2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22" t="s">
        <v>72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 t="s">
        <v>73</v>
      </c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 t="s">
        <v>74</v>
      </c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</row>
    <row r="52" spans="1:85" ht="21.75" customHeight="1" x14ac:dyDescent="0.3">
      <c r="A52" s="32" t="s">
        <v>221</v>
      </c>
      <c r="B52" s="32"/>
      <c r="C52" s="32"/>
      <c r="D52" s="32"/>
      <c r="E52" s="32"/>
      <c r="F52" s="32"/>
      <c r="G52" s="32"/>
      <c r="H52" s="32"/>
      <c r="I52" s="32"/>
      <c r="J52" s="20">
        <v>2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>
        <v>1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>
        <v>0</v>
      </c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>
        <v>0</v>
      </c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30">
        <f t="shared" ref="BN52:BN58" si="3">J52+U52+AJ52-AY52</f>
        <v>3</v>
      </c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68">
        <f>(BN52/J52)-1</f>
        <v>0.5</v>
      </c>
      <c r="BZ52" s="69"/>
      <c r="CA52" s="69"/>
      <c r="CB52" s="69"/>
      <c r="CC52" s="69"/>
      <c r="CD52" s="70"/>
      <c r="CG52" t="s">
        <v>233</v>
      </c>
    </row>
    <row r="53" spans="1:85" ht="21.75" customHeight="1" x14ac:dyDescent="0.3">
      <c r="A53" s="32" t="s">
        <v>228</v>
      </c>
      <c r="B53" s="32"/>
      <c r="C53" s="32"/>
      <c r="D53" s="32"/>
      <c r="E53" s="32"/>
      <c r="F53" s="32"/>
      <c r="G53" s="32"/>
      <c r="H53" s="32"/>
      <c r="I53" s="32"/>
      <c r="J53" s="20">
        <v>39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>
        <v>3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>
        <v>0</v>
      </c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>
        <v>0</v>
      </c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30">
        <f t="shared" si="3"/>
        <v>42</v>
      </c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68">
        <f>(BN53/J53)-1</f>
        <v>7.6923076923076872E-2</v>
      </c>
      <c r="BZ53" s="69"/>
      <c r="CA53" s="69"/>
      <c r="CB53" s="69"/>
      <c r="CC53" s="69"/>
      <c r="CD53" s="70"/>
    </row>
    <row r="54" spans="1:85" ht="23.25" customHeight="1" x14ac:dyDescent="0.3">
      <c r="A54" s="32" t="s">
        <v>229</v>
      </c>
      <c r="B54" s="32"/>
      <c r="C54" s="32"/>
      <c r="D54" s="32"/>
      <c r="E54" s="32"/>
      <c r="F54" s="32"/>
      <c r="G54" s="32"/>
      <c r="H54" s="32"/>
      <c r="I54" s="32"/>
      <c r="J54" s="20">
        <v>388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>
        <v>11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>
        <v>0</v>
      </c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>
        <v>18</v>
      </c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30">
        <f t="shared" si="3"/>
        <v>381</v>
      </c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68">
        <f>(BN54/J54)-1</f>
        <v>-1.8041237113402109E-2</v>
      </c>
      <c r="BZ54" s="69"/>
      <c r="CA54" s="69"/>
      <c r="CB54" s="69"/>
      <c r="CC54" s="69"/>
      <c r="CD54" s="70"/>
    </row>
    <row r="55" spans="1:85" ht="21.75" customHeight="1" x14ac:dyDescent="0.3">
      <c r="A55" s="32" t="s">
        <v>64</v>
      </c>
      <c r="B55" s="32"/>
      <c r="C55" s="32"/>
      <c r="D55" s="32"/>
      <c r="E55" s="32"/>
      <c r="F55" s="32"/>
      <c r="G55" s="32"/>
      <c r="H55" s="32"/>
      <c r="I55" s="32"/>
      <c r="J55" s="20">
        <v>0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>
        <v>0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>
        <v>0</v>
      </c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>
        <v>0</v>
      </c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30">
        <f t="shared" si="3"/>
        <v>0</v>
      </c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68">
        <v>0</v>
      </c>
      <c r="BZ55" s="69"/>
      <c r="CA55" s="69"/>
      <c r="CB55" s="69"/>
      <c r="CC55" s="69"/>
      <c r="CD55" s="70"/>
    </row>
    <row r="56" spans="1:85" ht="21.75" customHeight="1" x14ac:dyDescent="0.3">
      <c r="A56" s="32" t="s">
        <v>224</v>
      </c>
      <c r="B56" s="32"/>
      <c r="C56" s="32"/>
      <c r="D56" s="32"/>
      <c r="E56" s="32"/>
      <c r="F56" s="32"/>
      <c r="G56" s="32"/>
      <c r="H56" s="32"/>
      <c r="I56" s="32"/>
      <c r="J56" s="20">
        <v>0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>
        <v>0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>
        <v>0</v>
      </c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>
        <v>0</v>
      </c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30">
        <f t="shared" si="3"/>
        <v>0</v>
      </c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68">
        <v>0</v>
      </c>
      <c r="BZ56" s="69"/>
      <c r="CA56" s="69"/>
      <c r="CB56" s="69"/>
      <c r="CC56" s="69"/>
      <c r="CD56" s="70"/>
    </row>
    <row r="57" spans="1:85" ht="21.75" customHeight="1" x14ac:dyDescent="0.3">
      <c r="A57" s="32" t="s">
        <v>225</v>
      </c>
      <c r="B57" s="32"/>
      <c r="C57" s="32"/>
      <c r="D57" s="32"/>
      <c r="E57" s="32"/>
      <c r="F57" s="32"/>
      <c r="G57" s="32"/>
      <c r="H57" s="32"/>
      <c r="I57" s="32"/>
      <c r="J57" s="20">
        <v>20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>
        <v>0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>
        <v>0</v>
      </c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>
        <v>1</v>
      </c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30">
        <f t="shared" si="3"/>
        <v>19</v>
      </c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68">
        <f>(BN57/J57)-1</f>
        <v>-5.0000000000000044E-2</v>
      </c>
      <c r="BZ57" s="69"/>
      <c r="CA57" s="69"/>
      <c r="CB57" s="69"/>
      <c r="CC57" s="69"/>
      <c r="CD57" s="70"/>
    </row>
    <row r="58" spans="1:85" ht="21.75" customHeight="1" x14ac:dyDescent="0.3">
      <c r="A58" s="32" t="s">
        <v>65</v>
      </c>
      <c r="B58" s="32"/>
      <c r="C58" s="32"/>
      <c r="D58" s="32"/>
      <c r="E58" s="32"/>
      <c r="F58" s="32"/>
      <c r="G58" s="32"/>
      <c r="H58" s="32"/>
      <c r="I58" s="32"/>
      <c r="J58" s="20">
        <v>0</v>
      </c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>
        <v>0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>
        <v>0</v>
      </c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>
        <v>0</v>
      </c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30">
        <f t="shared" si="3"/>
        <v>0</v>
      </c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68">
        <v>0</v>
      </c>
      <c r="BZ58" s="69"/>
      <c r="CA58" s="69"/>
      <c r="CB58" s="69"/>
      <c r="CC58" s="69"/>
      <c r="CD58" s="70"/>
    </row>
    <row r="59" spans="1:85" ht="21.75" customHeight="1" x14ac:dyDescent="0.3">
      <c r="A59" s="32" t="s">
        <v>16</v>
      </c>
      <c r="B59" s="32"/>
      <c r="C59" s="32"/>
      <c r="D59" s="32"/>
      <c r="E59" s="32"/>
      <c r="F59" s="32"/>
      <c r="G59" s="32"/>
      <c r="H59" s="32"/>
      <c r="I59" s="32"/>
      <c r="J59" s="30">
        <f>SUM(J52:T58)</f>
        <v>449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>
        <f>SUM(U52:AI58)</f>
        <v>15</v>
      </c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>
        <f>SUM(AJ52:AX58)</f>
        <v>0</v>
      </c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>
        <f>SUM(AY52:BM58)</f>
        <v>19</v>
      </c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>
        <f>SUM(BN52:BX58)</f>
        <v>445</v>
      </c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68">
        <f>(BN59/J59)-1</f>
        <v>-8.9086859688195519E-3</v>
      </c>
      <c r="BZ59" s="69"/>
      <c r="CA59" s="69"/>
      <c r="CB59" s="69"/>
      <c r="CC59" s="69"/>
      <c r="CD59" s="70"/>
    </row>
    <row r="60" spans="1:85" ht="21.75" customHeight="1" x14ac:dyDescent="0.3">
      <c r="A60" s="87" t="s">
        <v>75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</row>
    <row r="61" spans="1:85" ht="16.5" customHeight="1" x14ac:dyDescent="0.3">
      <c r="A61" s="28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34" t="s">
        <v>27</v>
      </c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85" ht="1.5" customHeight="1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</row>
    <row r="63" spans="1:85" ht="213" customHeight="1" x14ac:dyDescent="0.3">
      <c r="A63" s="29" t="s">
        <v>397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</row>
    <row r="64" spans="1:85" ht="20.25" customHeight="1" x14ac:dyDescent="0.3"/>
    <row r="65" spans="1:83" ht="18" customHeight="1" x14ac:dyDescent="0.3">
      <c r="A65" s="24" t="s">
        <v>77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31"/>
      <c r="CD65" s="8"/>
      <c r="CE65" s="8"/>
    </row>
    <row r="66" spans="1:83" ht="18" customHeight="1" x14ac:dyDescent="0.3">
      <c r="A66" s="57" t="s">
        <v>78</v>
      </c>
      <c r="B66" s="57"/>
      <c r="C66" s="57"/>
      <c r="D66" s="57"/>
      <c r="E66" s="57"/>
      <c r="F66" s="57"/>
      <c r="G66" s="57"/>
      <c r="H66" s="56" t="s">
        <v>79</v>
      </c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 t="s">
        <v>80</v>
      </c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</row>
    <row r="67" spans="1:83" ht="37.5" customHeight="1" x14ac:dyDescent="0.3">
      <c r="A67" s="57"/>
      <c r="B67" s="57"/>
      <c r="C67" s="57"/>
      <c r="D67" s="57"/>
      <c r="E67" s="57"/>
      <c r="F67" s="57"/>
      <c r="G67" s="57"/>
      <c r="H67" s="56" t="s">
        <v>81</v>
      </c>
      <c r="I67" s="56"/>
      <c r="J67" s="56"/>
      <c r="K67" s="56"/>
      <c r="L67" s="56"/>
      <c r="M67" s="56"/>
      <c r="N67" s="56"/>
      <c r="O67" s="56"/>
      <c r="P67" s="56" t="s">
        <v>82</v>
      </c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 t="s">
        <v>83</v>
      </c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 t="s">
        <v>84</v>
      </c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 t="s">
        <v>85</v>
      </c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 t="s">
        <v>86</v>
      </c>
      <c r="BM67" s="56"/>
      <c r="BN67" s="56"/>
      <c r="BO67" s="56"/>
      <c r="BP67" s="56"/>
      <c r="BQ67" s="56"/>
      <c r="BR67" s="56"/>
      <c r="BS67" s="56"/>
      <c r="BT67" s="56"/>
      <c r="BU67" s="56" t="s">
        <v>87</v>
      </c>
      <c r="BV67" s="56"/>
      <c r="BW67" s="56"/>
      <c r="BX67" s="56"/>
      <c r="BY67" s="56"/>
      <c r="BZ67" s="56"/>
      <c r="CA67" s="56" t="s">
        <v>84</v>
      </c>
      <c r="CB67" s="56"/>
      <c r="CC67" s="56"/>
      <c r="CD67" s="56"/>
      <c r="CE67" s="56"/>
    </row>
    <row r="68" spans="1:83" ht="18" customHeight="1" x14ac:dyDescent="0.3">
      <c r="A68" s="50" t="s">
        <v>88</v>
      </c>
      <c r="B68" s="50"/>
      <c r="C68" s="50"/>
      <c r="D68" s="50"/>
      <c r="E68" s="50"/>
      <c r="F68" s="50"/>
      <c r="G68" s="50"/>
      <c r="H68" s="33">
        <v>0</v>
      </c>
      <c r="I68" s="33"/>
      <c r="J68" s="33"/>
      <c r="K68" s="33"/>
      <c r="L68" s="33"/>
      <c r="M68" s="33"/>
      <c r="N68" s="33"/>
      <c r="O68" s="33"/>
      <c r="P68" s="33">
        <v>0</v>
      </c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12">
        <v>0</v>
      </c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86">
        <v>0</v>
      </c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33">
        <v>0</v>
      </c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>
        <v>0</v>
      </c>
      <c r="BM68" s="33"/>
      <c r="BN68" s="33"/>
      <c r="BO68" s="33"/>
      <c r="BP68" s="33"/>
      <c r="BQ68" s="33"/>
      <c r="BR68" s="33"/>
      <c r="BS68" s="33"/>
      <c r="BT68" s="33"/>
      <c r="BU68" s="12">
        <v>0</v>
      </c>
      <c r="BV68" s="12"/>
      <c r="BW68" s="12"/>
      <c r="BX68" s="12"/>
      <c r="BY68" s="12"/>
      <c r="BZ68" s="12"/>
      <c r="CA68" s="86">
        <v>0</v>
      </c>
      <c r="CB68" s="86"/>
      <c r="CC68" s="86"/>
      <c r="CD68" s="86"/>
      <c r="CE68" s="86"/>
    </row>
    <row r="69" spans="1:83" ht="18" customHeight="1" x14ac:dyDescent="0.3">
      <c r="A69" s="50" t="s">
        <v>89</v>
      </c>
      <c r="B69" s="50"/>
      <c r="C69" s="50"/>
      <c r="D69" s="50"/>
      <c r="E69" s="50"/>
      <c r="F69" s="50"/>
      <c r="G69" s="50"/>
      <c r="H69" s="33">
        <v>6323.42</v>
      </c>
      <c r="I69" s="33"/>
      <c r="J69" s="33"/>
      <c r="K69" s="33"/>
      <c r="L69" s="33"/>
      <c r="M69" s="33"/>
      <c r="N69" s="33"/>
      <c r="O69" s="33"/>
      <c r="P69" s="33">
        <f>H69*0.965</f>
        <v>6102.1003000000001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">
        <f>H69-P69</f>
        <v>221.31970000000001</v>
      </c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86">
        <f>P69/H69</f>
        <v>0.96499999999999997</v>
      </c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33">
        <v>305083</v>
      </c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>
        <v>78745</v>
      </c>
      <c r="BM69" s="33"/>
      <c r="BN69" s="33"/>
      <c r="BO69" s="33"/>
      <c r="BP69" s="33"/>
      <c r="BQ69" s="33"/>
      <c r="BR69" s="33"/>
      <c r="BS69" s="33"/>
      <c r="BT69" s="33"/>
      <c r="BU69" s="12">
        <f>AY69-BL69</f>
        <v>226338</v>
      </c>
      <c r="BV69" s="12"/>
      <c r="BW69" s="12"/>
      <c r="BX69" s="12"/>
      <c r="BY69" s="12"/>
      <c r="BZ69" s="12"/>
      <c r="CA69" s="86">
        <f>BL69/AY69</f>
        <v>0.2581100880743929</v>
      </c>
      <c r="CB69" s="86"/>
      <c r="CC69" s="86"/>
      <c r="CD69" s="86"/>
      <c r="CE69" s="86"/>
    </row>
    <row r="70" spans="1:83" ht="18" customHeight="1" x14ac:dyDescent="0.3">
      <c r="A70" s="50" t="s">
        <v>90</v>
      </c>
      <c r="B70" s="50"/>
      <c r="C70" s="50"/>
      <c r="D70" s="50"/>
      <c r="E70" s="50"/>
      <c r="F70" s="50"/>
      <c r="G70" s="50"/>
      <c r="H70" s="33">
        <v>42156.17</v>
      </c>
      <c r="I70" s="33"/>
      <c r="J70" s="33"/>
      <c r="K70" s="33"/>
      <c r="L70" s="33"/>
      <c r="M70" s="33"/>
      <c r="N70" s="33"/>
      <c r="O70" s="33"/>
      <c r="P70" s="33">
        <f>H70*0.983</f>
        <v>41439.51511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12">
        <f>H70-P70</f>
        <v>716.65488999999798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86">
        <f>P70/H70</f>
        <v>0.9830000000000001</v>
      </c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33">
        <v>2033882</v>
      </c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>
        <v>524961</v>
      </c>
      <c r="BM70" s="33"/>
      <c r="BN70" s="33"/>
      <c r="BO70" s="33"/>
      <c r="BP70" s="33"/>
      <c r="BQ70" s="33"/>
      <c r="BR70" s="33"/>
      <c r="BS70" s="33"/>
      <c r="BT70" s="33"/>
      <c r="BU70" s="12">
        <f>AY70-BL70</f>
        <v>1508921</v>
      </c>
      <c r="BV70" s="12"/>
      <c r="BW70" s="12"/>
      <c r="BX70" s="12"/>
      <c r="BY70" s="12"/>
      <c r="BZ70" s="12"/>
      <c r="CA70" s="86">
        <f>BL70/AY70</f>
        <v>0.25810789416495156</v>
      </c>
      <c r="CB70" s="86"/>
      <c r="CC70" s="86"/>
      <c r="CD70" s="86"/>
      <c r="CE70" s="86"/>
    </row>
    <row r="71" spans="1:83" ht="18" customHeight="1" x14ac:dyDescent="0.3">
      <c r="A71" s="50" t="s">
        <v>91</v>
      </c>
      <c r="B71" s="50"/>
      <c r="C71" s="50"/>
      <c r="D71" s="50"/>
      <c r="E71" s="50"/>
      <c r="F71" s="50"/>
      <c r="G71" s="50"/>
      <c r="H71" s="33">
        <v>1964.32</v>
      </c>
      <c r="I71" s="33"/>
      <c r="J71" s="33"/>
      <c r="K71" s="33"/>
      <c r="L71" s="33"/>
      <c r="M71" s="33"/>
      <c r="N71" s="33"/>
      <c r="O71" s="33"/>
      <c r="P71" s="33">
        <f>H71*0.999</f>
        <v>1962.3556799999999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12">
        <f>H71-P71</f>
        <v>1.9643200000000434</v>
      </c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86">
        <f>P71/H71</f>
        <v>0.999</v>
      </c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33">
        <v>293827</v>
      </c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>
        <v>205667</v>
      </c>
      <c r="BM71" s="33"/>
      <c r="BN71" s="33"/>
      <c r="BO71" s="33"/>
      <c r="BP71" s="33"/>
      <c r="BQ71" s="33"/>
      <c r="BR71" s="33"/>
      <c r="BS71" s="33"/>
      <c r="BT71" s="33"/>
      <c r="BU71" s="12">
        <f>AY71-BL71</f>
        <v>88160</v>
      </c>
      <c r="BV71" s="12"/>
      <c r="BW71" s="12"/>
      <c r="BX71" s="12"/>
      <c r="BY71" s="12"/>
      <c r="BZ71" s="12"/>
      <c r="CA71" s="86">
        <f>BL71/AY71</f>
        <v>0.6999594999778781</v>
      </c>
      <c r="CB71" s="86"/>
      <c r="CC71" s="86"/>
      <c r="CD71" s="86"/>
      <c r="CE71" s="86"/>
    </row>
    <row r="72" spans="1:83" ht="18" customHeight="1" x14ac:dyDescent="0.3">
      <c r="A72" s="50" t="s">
        <v>92</v>
      </c>
      <c r="B72" s="50"/>
      <c r="C72" s="50"/>
      <c r="D72" s="50"/>
      <c r="E72" s="50"/>
      <c r="F72" s="50"/>
      <c r="G72" s="50"/>
      <c r="H72" s="33">
        <v>0</v>
      </c>
      <c r="I72" s="33"/>
      <c r="J72" s="33"/>
      <c r="K72" s="33"/>
      <c r="L72" s="33"/>
      <c r="M72" s="33"/>
      <c r="N72" s="33"/>
      <c r="O72" s="33"/>
      <c r="P72" s="33">
        <v>0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12">
        <v>0</v>
      </c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92">
        <v>0</v>
      </c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33">
        <v>0</v>
      </c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>
        <v>0</v>
      </c>
      <c r="BM72" s="33"/>
      <c r="BN72" s="33"/>
      <c r="BO72" s="33"/>
      <c r="BP72" s="33"/>
      <c r="BQ72" s="33"/>
      <c r="BR72" s="33"/>
      <c r="BS72" s="33"/>
      <c r="BT72" s="33"/>
      <c r="BU72" s="12">
        <v>0</v>
      </c>
      <c r="BV72" s="12"/>
      <c r="BW72" s="12"/>
      <c r="BX72" s="12"/>
      <c r="BY72" s="12"/>
      <c r="BZ72" s="12"/>
      <c r="CA72" s="86">
        <v>0</v>
      </c>
      <c r="CB72" s="86"/>
      <c r="CC72" s="86"/>
      <c r="CD72" s="86"/>
      <c r="CE72" s="86"/>
    </row>
    <row r="73" spans="1:83" ht="18" customHeight="1" x14ac:dyDescent="0.3">
      <c r="A73" s="50" t="s">
        <v>226</v>
      </c>
      <c r="B73" s="50"/>
      <c r="C73" s="50"/>
      <c r="D73" s="50"/>
      <c r="E73" s="50"/>
      <c r="F73" s="50"/>
      <c r="G73" s="50"/>
      <c r="H73" s="33">
        <v>73.489999999999995</v>
      </c>
      <c r="I73" s="33"/>
      <c r="J73" s="33"/>
      <c r="K73" s="33"/>
      <c r="L73" s="33"/>
      <c r="M73" s="33"/>
      <c r="N73" s="33"/>
      <c r="O73" s="33"/>
      <c r="P73" s="33">
        <f>H73*0.9999</f>
        <v>73.48265099999999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12">
        <f>H73-P73</f>
        <v>7.3490000000049349E-3</v>
      </c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86">
        <f>P73/H73</f>
        <v>0.9998999999999999</v>
      </c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33">
        <v>4567</v>
      </c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>
        <v>3568</v>
      </c>
      <c r="BM73" s="33"/>
      <c r="BN73" s="33"/>
      <c r="BO73" s="33"/>
      <c r="BP73" s="33"/>
      <c r="BQ73" s="33"/>
      <c r="BR73" s="33"/>
      <c r="BS73" s="33"/>
      <c r="BT73" s="33"/>
      <c r="BU73" s="12">
        <f>AY73-BL73</f>
        <v>999</v>
      </c>
      <c r="BV73" s="12"/>
      <c r="BW73" s="12"/>
      <c r="BX73" s="12"/>
      <c r="BY73" s="12"/>
      <c r="BZ73" s="12"/>
      <c r="CA73" s="86">
        <f>BL73/AY73</f>
        <v>0.78125684256623606</v>
      </c>
      <c r="CB73" s="86"/>
      <c r="CC73" s="86"/>
      <c r="CD73" s="86"/>
      <c r="CE73" s="86"/>
    </row>
    <row r="74" spans="1:83" ht="18" customHeight="1" x14ac:dyDescent="0.3">
      <c r="A74" s="50" t="s">
        <v>93</v>
      </c>
      <c r="B74" s="50"/>
      <c r="C74" s="50"/>
      <c r="D74" s="50"/>
      <c r="E74" s="50"/>
      <c r="F74" s="50"/>
      <c r="G74" s="50"/>
      <c r="H74" s="33">
        <v>0</v>
      </c>
      <c r="I74" s="33"/>
      <c r="J74" s="33"/>
      <c r="K74" s="33"/>
      <c r="L74" s="33"/>
      <c r="M74" s="33"/>
      <c r="N74" s="33"/>
      <c r="O74" s="33"/>
      <c r="P74" s="33">
        <v>0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12">
        <v>0</v>
      </c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86">
        <v>0</v>
      </c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33">
        <v>0</v>
      </c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>
        <v>0</v>
      </c>
      <c r="BM74" s="33"/>
      <c r="BN74" s="33"/>
      <c r="BO74" s="33"/>
      <c r="BP74" s="33"/>
      <c r="BQ74" s="33"/>
      <c r="BR74" s="33"/>
      <c r="BS74" s="33"/>
      <c r="BT74" s="33"/>
      <c r="BU74" s="12">
        <v>0</v>
      </c>
      <c r="BV74" s="12"/>
      <c r="BW74" s="12"/>
      <c r="BX74" s="12"/>
      <c r="BY74" s="12"/>
      <c r="BZ74" s="12"/>
      <c r="CA74" s="86">
        <v>0</v>
      </c>
      <c r="CB74" s="86"/>
      <c r="CC74" s="86"/>
      <c r="CD74" s="86"/>
      <c r="CE74" s="86"/>
    </row>
    <row r="75" spans="1:83" ht="18" customHeight="1" x14ac:dyDescent="0.3">
      <c r="A75" s="50" t="s">
        <v>227</v>
      </c>
      <c r="B75" s="50"/>
      <c r="C75" s="50"/>
      <c r="D75" s="50"/>
      <c r="E75" s="50"/>
      <c r="F75" s="50"/>
      <c r="G75" s="50"/>
      <c r="H75" s="33">
        <v>0</v>
      </c>
      <c r="I75" s="33"/>
      <c r="J75" s="33"/>
      <c r="K75" s="33"/>
      <c r="L75" s="33"/>
      <c r="M75" s="33"/>
      <c r="N75" s="33"/>
      <c r="O75" s="33"/>
      <c r="P75" s="33">
        <v>0</v>
      </c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12">
        <v>0</v>
      </c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86">
        <v>0</v>
      </c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33">
        <v>0</v>
      </c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>
        <v>0</v>
      </c>
      <c r="BM75" s="33"/>
      <c r="BN75" s="33"/>
      <c r="BO75" s="33"/>
      <c r="BP75" s="33"/>
      <c r="BQ75" s="33"/>
      <c r="BR75" s="33"/>
      <c r="BS75" s="33"/>
      <c r="BT75" s="33"/>
      <c r="BU75" s="12">
        <v>0</v>
      </c>
      <c r="BV75" s="12"/>
      <c r="BW75" s="12"/>
      <c r="BX75" s="12"/>
      <c r="BY75" s="12"/>
      <c r="BZ75" s="12"/>
      <c r="CA75" s="86">
        <v>0</v>
      </c>
      <c r="CB75" s="86"/>
      <c r="CC75" s="86"/>
      <c r="CD75" s="86"/>
      <c r="CE75" s="86"/>
    </row>
    <row r="76" spans="1:83" ht="18" customHeight="1" x14ac:dyDescent="0.3">
      <c r="A76" s="50" t="s">
        <v>94</v>
      </c>
      <c r="B76" s="50"/>
      <c r="C76" s="50"/>
      <c r="D76" s="50"/>
      <c r="E76" s="50"/>
      <c r="F76" s="50"/>
      <c r="G76" s="50"/>
      <c r="H76" s="33">
        <v>0</v>
      </c>
      <c r="I76" s="33"/>
      <c r="J76" s="33"/>
      <c r="K76" s="33"/>
      <c r="L76" s="33"/>
      <c r="M76" s="33"/>
      <c r="N76" s="33"/>
      <c r="O76" s="33"/>
      <c r="P76" s="33">
        <v>0</v>
      </c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12">
        <v>0</v>
      </c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86">
        <v>0</v>
      </c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33">
        <v>0</v>
      </c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>
        <v>0</v>
      </c>
      <c r="BM76" s="33"/>
      <c r="BN76" s="33"/>
      <c r="BO76" s="33"/>
      <c r="BP76" s="33"/>
      <c r="BQ76" s="33"/>
      <c r="BR76" s="33"/>
      <c r="BS76" s="33"/>
      <c r="BT76" s="33"/>
      <c r="BU76" s="12">
        <v>0</v>
      </c>
      <c r="BV76" s="12"/>
      <c r="BW76" s="12"/>
      <c r="BX76" s="12"/>
      <c r="BY76" s="12"/>
      <c r="BZ76" s="12"/>
      <c r="CA76" s="86">
        <v>0</v>
      </c>
      <c r="CB76" s="86"/>
      <c r="CC76" s="86"/>
      <c r="CD76" s="86"/>
      <c r="CE76" s="86"/>
    </row>
    <row r="77" spans="1:83" ht="18" customHeight="1" x14ac:dyDescent="0.3">
      <c r="A77" s="50" t="s">
        <v>52</v>
      </c>
      <c r="B77" s="50"/>
      <c r="C77" s="50"/>
      <c r="D77" s="50"/>
      <c r="E77" s="50"/>
      <c r="F77" s="50"/>
      <c r="G77" s="50"/>
      <c r="H77" s="88">
        <f>SUM(H68:O76)</f>
        <v>50517.399999999994</v>
      </c>
      <c r="I77" s="88"/>
      <c r="J77" s="88"/>
      <c r="K77" s="88"/>
      <c r="L77" s="88"/>
      <c r="M77" s="88"/>
      <c r="N77" s="88"/>
      <c r="O77" s="88"/>
      <c r="P77" s="88">
        <f>SUM(P68:Z76)</f>
        <v>49577.453740999998</v>
      </c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51">
        <f>SUM(AA68:AK76)</f>
        <v>939.94625899999801</v>
      </c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86">
        <f>AVERAGE(AL69,AL70,AL71,AL73)</f>
        <v>0.98672499999999996</v>
      </c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8">
        <f>SUM(AY68:BK76)</f>
        <v>2637359</v>
      </c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>
        <f>SUM(BL68:BT76)</f>
        <v>812941</v>
      </c>
      <c r="BM77" s="88"/>
      <c r="BN77" s="88"/>
      <c r="BO77" s="88"/>
      <c r="BP77" s="88"/>
      <c r="BQ77" s="88"/>
      <c r="BR77" s="88"/>
      <c r="BS77" s="88"/>
      <c r="BT77" s="88"/>
      <c r="BU77" s="51">
        <f>SUM(BU68:BZ76)</f>
        <v>1824418</v>
      </c>
      <c r="BV77" s="51"/>
      <c r="BW77" s="51"/>
      <c r="BX77" s="51"/>
      <c r="BY77" s="51"/>
      <c r="BZ77" s="51"/>
      <c r="CA77" s="86">
        <f>AVERAGE(CA69,CA70,CA71,CA73)</f>
        <v>0.49935858119586468</v>
      </c>
      <c r="CB77" s="51"/>
      <c r="CC77" s="51"/>
      <c r="CD77" s="51"/>
      <c r="CE77" s="51"/>
    </row>
    <row r="78" spans="1:83" ht="1.5" customHeight="1" x14ac:dyDescent="0.3">
      <c r="A78" s="28" t="s">
        <v>26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</row>
    <row r="79" spans="1:83" ht="16.5" customHeight="1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34" t="s">
        <v>27</v>
      </c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</row>
    <row r="80" spans="1:83" ht="213" customHeight="1" x14ac:dyDescent="0.3">
      <c r="A80" s="29" t="s">
        <v>397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</row>
    <row r="81" spans="1:82" ht="13.5" customHeight="1" x14ac:dyDescent="0.3"/>
    <row r="82" spans="1:82" ht="18" customHeight="1" x14ac:dyDescent="0.3">
      <c r="A82" s="24" t="s">
        <v>95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</row>
    <row r="83" spans="1:82" ht="36" customHeight="1" x14ac:dyDescent="0.3">
      <c r="A83" s="57" t="s">
        <v>96</v>
      </c>
      <c r="B83" s="57"/>
      <c r="C83" s="57"/>
      <c r="D83" s="57"/>
      <c r="E83" s="57"/>
      <c r="F83" s="57"/>
      <c r="G83" s="56" t="s">
        <v>97</v>
      </c>
      <c r="H83" s="56"/>
      <c r="I83" s="56"/>
      <c r="J83" s="56"/>
      <c r="K83" s="56"/>
      <c r="L83" s="56"/>
      <c r="M83" s="56"/>
      <c r="N83" s="56"/>
      <c r="O83" s="56" t="s">
        <v>68</v>
      </c>
      <c r="P83" s="56"/>
      <c r="Q83" s="56"/>
      <c r="R83" s="56"/>
      <c r="S83" s="56"/>
      <c r="T83" s="56"/>
      <c r="U83" s="56"/>
      <c r="V83" s="56" t="s">
        <v>98</v>
      </c>
      <c r="W83" s="56"/>
      <c r="X83" s="56"/>
      <c r="Y83" s="56"/>
      <c r="Z83" s="56"/>
      <c r="AA83" s="56"/>
      <c r="AB83" s="56"/>
      <c r="AC83" s="56" t="s">
        <v>99</v>
      </c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 t="s">
        <v>100</v>
      </c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 t="s">
        <v>101</v>
      </c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 t="s">
        <v>102</v>
      </c>
      <c r="BL83" s="56"/>
      <c r="BM83" s="56"/>
      <c r="BN83" s="56"/>
      <c r="BO83" s="56"/>
      <c r="BP83" s="56"/>
      <c r="BQ83" s="56"/>
      <c r="BR83" s="56"/>
    </row>
    <row r="84" spans="1:82" ht="27.75" customHeight="1" x14ac:dyDescent="0.3">
      <c r="A84" s="90" t="s">
        <v>399</v>
      </c>
      <c r="B84" s="90"/>
      <c r="C84" s="90"/>
      <c r="D84" s="90"/>
      <c r="E84" s="90"/>
      <c r="F84" s="90"/>
      <c r="G84" s="60">
        <v>45691</v>
      </c>
      <c r="H84" s="60"/>
      <c r="I84" s="60"/>
      <c r="J84" s="60"/>
      <c r="K84" s="60"/>
      <c r="L84" s="60"/>
      <c r="M84" s="60"/>
      <c r="N84" s="60"/>
      <c r="O84" s="33">
        <v>438</v>
      </c>
      <c r="P84" s="33"/>
      <c r="Q84" s="33"/>
      <c r="R84" s="33"/>
      <c r="S84" s="33"/>
      <c r="T84" s="33"/>
      <c r="U84" s="33"/>
      <c r="V84" s="33">
        <v>38</v>
      </c>
      <c r="W84" s="33"/>
      <c r="X84" s="33"/>
      <c r="Y84" s="33"/>
      <c r="Z84" s="33"/>
      <c r="AA84" s="33"/>
      <c r="AB84" s="33"/>
      <c r="AC84" s="33">
        <v>38</v>
      </c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>
        <v>0</v>
      </c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89">
        <f>AC84/V84</f>
        <v>1</v>
      </c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33" t="s">
        <v>103</v>
      </c>
      <c r="BL84" s="33"/>
      <c r="BM84" s="33"/>
      <c r="BN84" s="33"/>
      <c r="BO84" s="33"/>
      <c r="BP84" s="33"/>
      <c r="BQ84" s="33"/>
      <c r="BR84" s="33"/>
    </row>
    <row r="85" spans="1:82" ht="15.75" customHeight="1" x14ac:dyDescent="0.3">
      <c r="A85" s="91" t="s">
        <v>104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</row>
    <row r="86" spans="1:82" ht="15.75" customHeight="1" x14ac:dyDescent="0.3">
      <c r="A86" s="29" t="s">
        <v>26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</row>
    <row r="87" spans="1:82" ht="162.75" customHeight="1" x14ac:dyDescent="0.3">
      <c r="A87" s="29" t="s">
        <v>397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</row>
    <row r="88" spans="1:82" ht="18.75" customHeight="1" x14ac:dyDescent="0.3"/>
    <row r="89" spans="1:82" ht="18" customHeight="1" x14ac:dyDescent="0.3">
      <c r="A89" s="24" t="s">
        <v>105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31"/>
      <c r="CD89" s="8"/>
    </row>
    <row r="90" spans="1:82" ht="36" customHeight="1" x14ac:dyDescent="0.3">
      <c r="A90" s="57" t="s">
        <v>106</v>
      </c>
      <c r="B90" s="57"/>
      <c r="C90" s="57"/>
      <c r="D90" s="57"/>
      <c r="E90" s="57"/>
      <c r="F90" s="57"/>
      <c r="G90" s="57"/>
      <c r="H90" s="57"/>
      <c r="I90" s="56" t="s">
        <v>107</v>
      </c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 t="s">
        <v>108</v>
      </c>
      <c r="U90" s="56"/>
      <c r="V90" s="56"/>
      <c r="W90" s="56"/>
      <c r="X90" s="56"/>
      <c r="Y90" s="56"/>
      <c r="Z90" s="56"/>
      <c r="AA90" s="56"/>
      <c r="AB90" s="56" t="s">
        <v>109</v>
      </c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 t="s">
        <v>110</v>
      </c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 t="s">
        <v>111</v>
      </c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 t="s">
        <v>112</v>
      </c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</row>
    <row r="91" spans="1:82" ht="18" customHeight="1" x14ac:dyDescent="0.3">
      <c r="A91" s="50" t="s">
        <v>383</v>
      </c>
      <c r="B91" s="50"/>
      <c r="C91" s="50"/>
      <c r="D91" s="50"/>
      <c r="E91" s="50"/>
      <c r="F91" s="50"/>
      <c r="G91" s="50"/>
      <c r="H91" s="50"/>
      <c r="I91" s="33">
        <v>439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>
        <v>13609</v>
      </c>
      <c r="U91" s="33"/>
      <c r="V91" s="33"/>
      <c r="W91" s="33"/>
      <c r="X91" s="33"/>
      <c r="Y91" s="33"/>
      <c r="Z91" s="33"/>
      <c r="AA91" s="33"/>
      <c r="AB91" s="33">
        <v>115</v>
      </c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15">
        <f>AB91/T91</f>
        <v>8.4502902490998597E-3</v>
      </c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33">
        <v>111</v>
      </c>
      <c r="BH91" s="33"/>
      <c r="BI91" s="33"/>
      <c r="BJ91" s="33"/>
      <c r="BK91" s="33"/>
      <c r="BL91" s="33"/>
      <c r="BM91" s="33"/>
      <c r="BN91" s="33"/>
      <c r="BO91" s="33"/>
      <c r="BP91" s="33"/>
      <c r="BQ91" s="15">
        <f>BG91/AB91</f>
        <v>0.9652173913043478</v>
      </c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</row>
    <row r="92" spans="1:82" ht="18" customHeight="1" x14ac:dyDescent="0.3">
      <c r="A92" s="50" t="s">
        <v>384</v>
      </c>
      <c r="B92" s="50"/>
      <c r="C92" s="50"/>
      <c r="D92" s="50"/>
      <c r="E92" s="50"/>
      <c r="F92" s="50"/>
      <c r="G92" s="50"/>
      <c r="H92" s="50"/>
      <c r="I92" s="33">
        <v>438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>
        <v>12264</v>
      </c>
      <c r="U92" s="33"/>
      <c r="V92" s="33"/>
      <c r="W92" s="33"/>
      <c r="X92" s="33"/>
      <c r="Y92" s="33"/>
      <c r="Z92" s="33"/>
      <c r="AA92" s="33"/>
      <c r="AB92" s="33">
        <v>112</v>
      </c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15">
        <f t="shared" ref="AS92:AS102" si="4">AB92/T92</f>
        <v>9.1324200913242004E-3</v>
      </c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33">
        <v>109</v>
      </c>
      <c r="BH92" s="33"/>
      <c r="BI92" s="33"/>
      <c r="BJ92" s="33"/>
      <c r="BK92" s="33"/>
      <c r="BL92" s="33"/>
      <c r="BM92" s="33"/>
      <c r="BN92" s="33"/>
      <c r="BO92" s="33"/>
      <c r="BP92" s="33"/>
      <c r="BQ92" s="15">
        <f t="shared" ref="BQ92:BQ102" si="5">BG92/AB92</f>
        <v>0.9732142857142857</v>
      </c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</row>
    <row r="93" spans="1:82" ht="18" customHeight="1" x14ac:dyDescent="0.3">
      <c r="A93" s="50" t="s">
        <v>385</v>
      </c>
      <c r="B93" s="50"/>
      <c r="C93" s="50"/>
      <c r="D93" s="50"/>
      <c r="E93" s="50"/>
      <c r="F93" s="50"/>
      <c r="G93" s="50"/>
      <c r="H93" s="50"/>
      <c r="I93" s="33">
        <v>441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>
        <v>13671</v>
      </c>
      <c r="U93" s="33"/>
      <c r="V93" s="33"/>
      <c r="W93" s="33"/>
      <c r="X93" s="33"/>
      <c r="Y93" s="33"/>
      <c r="Z93" s="33"/>
      <c r="AA93" s="33"/>
      <c r="AB93" s="33">
        <v>99</v>
      </c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15">
        <f t="shared" si="4"/>
        <v>7.2416063199473336E-3</v>
      </c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33">
        <v>95</v>
      </c>
      <c r="BH93" s="33"/>
      <c r="BI93" s="33"/>
      <c r="BJ93" s="33"/>
      <c r="BK93" s="33"/>
      <c r="BL93" s="33"/>
      <c r="BM93" s="33"/>
      <c r="BN93" s="33"/>
      <c r="BO93" s="33"/>
      <c r="BP93" s="33"/>
      <c r="BQ93" s="15">
        <f t="shared" si="5"/>
        <v>0.95959595959595956</v>
      </c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</row>
    <row r="94" spans="1:82" ht="18" customHeight="1" x14ac:dyDescent="0.3">
      <c r="A94" s="50" t="s">
        <v>386</v>
      </c>
      <c r="B94" s="50"/>
      <c r="C94" s="50"/>
      <c r="D94" s="50"/>
      <c r="E94" s="50"/>
      <c r="F94" s="50"/>
      <c r="G94" s="50"/>
      <c r="H94" s="50"/>
      <c r="I94" s="33">
        <v>440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>
        <v>13200</v>
      </c>
      <c r="U94" s="33"/>
      <c r="V94" s="33"/>
      <c r="W94" s="33"/>
      <c r="X94" s="33"/>
      <c r="Y94" s="33"/>
      <c r="Z94" s="33"/>
      <c r="AA94" s="33"/>
      <c r="AB94" s="33">
        <v>121</v>
      </c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15">
        <f t="shared" si="4"/>
        <v>9.1666666666666667E-3</v>
      </c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33">
        <v>117</v>
      </c>
      <c r="BH94" s="33"/>
      <c r="BI94" s="33"/>
      <c r="BJ94" s="33"/>
      <c r="BK94" s="33"/>
      <c r="BL94" s="33"/>
      <c r="BM94" s="33"/>
      <c r="BN94" s="33"/>
      <c r="BO94" s="33"/>
      <c r="BP94" s="33"/>
      <c r="BQ94" s="15">
        <f t="shared" si="5"/>
        <v>0.96694214876033058</v>
      </c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</row>
    <row r="95" spans="1:82" ht="18" customHeight="1" x14ac:dyDescent="0.3">
      <c r="A95" s="50" t="s">
        <v>387</v>
      </c>
      <c r="B95" s="50"/>
      <c r="C95" s="50"/>
      <c r="D95" s="50"/>
      <c r="E95" s="50"/>
      <c r="F95" s="50"/>
      <c r="G95" s="50"/>
      <c r="H95" s="50"/>
      <c r="I95" s="33">
        <v>440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>
        <v>13640</v>
      </c>
      <c r="U95" s="33"/>
      <c r="V95" s="33"/>
      <c r="W95" s="33"/>
      <c r="X95" s="33"/>
      <c r="Y95" s="33"/>
      <c r="Z95" s="33"/>
      <c r="AA95" s="33"/>
      <c r="AB95" s="33">
        <v>80</v>
      </c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15">
        <f t="shared" si="4"/>
        <v>5.8651026392961877E-3</v>
      </c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33">
        <v>78</v>
      </c>
      <c r="BH95" s="33"/>
      <c r="BI95" s="33"/>
      <c r="BJ95" s="33"/>
      <c r="BK95" s="33"/>
      <c r="BL95" s="33"/>
      <c r="BM95" s="33"/>
      <c r="BN95" s="33"/>
      <c r="BO95" s="33"/>
      <c r="BP95" s="33"/>
      <c r="BQ95" s="15">
        <f t="shared" si="5"/>
        <v>0.97499999999999998</v>
      </c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</row>
    <row r="96" spans="1:82" ht="18" customHeight="1" x14ac:dyDescent="0.3">
      <c r="A96" s="50" t="s">
        <v>388</v>
      </c>
      <c r="B96" s="50"/>
      <c r="C96" s="50"/>
      <c r="D96" s="50"/>
      <c r="E96" s="50"/>
      <c r="F96" s="50"/>
      <c r="G96" s="50"/>
      <c r="H96" s="50"/>
      <c r="I96" s="33">
        <v>444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>
        <v>13320</v>
      </c>
      <c r="U96" s="33"/>
      <c r="V96" s="33"/>
      <c r="W96" s="33"/>
      <c r="X96" s="33"/>
      <c r="Y96" s="33"/>
      <c r="Z96" s="33"/>
      <c r="AA96" s="33"/>
      <c r="AB96" s="33">
        <v>75</v>
      </c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15">
        <f t="shared" si="4"/>
        <v>5.6306306306306304E-3</v>
      </c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33">
        <v>75</v>
      </c>
      <c r="BH96" s="33"/>
      <c r="BI96" s="33"/>
      <c r="BJ96" s="33"/>
      <c r="BK96" s="33"/>
      <c r="BL96" s="33"/>
      <c r="BM96" s="33"/>
      <c r="BN96" s="33"/>
      <c r="BO96" s="33"/>
      <c r="BP96" s="33"/>
      <c r="BQ96" s="15">
        <f t="shared" si="5"/>
        <v>1</v>
      </c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</row>
    <row r="97" spans="1:83" ht="18" customHeight="1" x14ac:dyDescent="0.3">
      <c r="A97" s="50" t="s">
        <v>389</v>
      </c>
      <c r="B97" s="50"/>
      <c r="C97" s="50"/>
      <c r="D97" s="50"/>
      <c r="E97" s="50"/>
      <c r="F97" s="50"/>
      <c r="G97" s="50"/>
      <c r="H97" s="50"/>
      <c r="I97" s="33">
        <v>445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>
        <v>13795</v>
      </c>
      <c r="U97" s="33"/>
      <c r="V97" s="33"/>
      <c r="W97" s="33"/>
      <c r="X97" s="33"/>
      <c r="Y97" s="33"/>
      <c r="Z97" s="33"/>
      <c r="AA97" s="33"/>
      <c r="AB97" s="33">
        <v>68</v>
      </c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15">
        <f t="shared" si="4"/>
        <v>4.9293222181949984E-3</v>
      </c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33">
        <v>66</v>
      </c>
      <c r="BH97" s="33"/>
      <c r="BI97" s="33"/>
      <c r="BJ97" s="33"/>
      <c r="BK97" s="33"/>
      <c r="BL97" s="33"/>
      <c r="BM97" s="33"/>
      <c r="BN97" s="33"/>
      <c r="BO97" s="33"/>
      <c r="BP97" s="33"/>
      <c r="BQ97" s="15">
        <f t="shared" si="5"/>
        <v>0.97058823529411764</v>
      </c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</row>
    <row r="98" spans="1:83" ht="18" customHeight="1" x14ac:dyDescent="0.3">
      <c r="A98" s="50" t="s">
        <v>390</v>
      </c>
      <c r="B98" s="50"/>
      <c r="C98" s="50"/>
      <c r="D98" s="50"/>
      <c r="E98" s="50"/>
      <c r="F98" s="50"/>
      <c r="G98" s="50"/>
      <c r="H98" s="50"/>
      <c r="I98" s="33">
        <v>447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>
        <v>13857</v>
      </c>
      <c r="U98" s="33"/>
      <c r="V98" s="33"/>
      <c r="W98" s="33"/>
      <c r="X98" s="33"/>
      <c r="Y98" s="33"/>
      <c r="Z98" s="33"/>
      <c r="AA98" s="33"/>
      <c r="AB98" s="33">
        <v>177</v>
      </c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15">
        <f t="shared" si="4"/>
        <v>1.2773327560077938E-2</v>
      </c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33">
        <v>174</v>
      </c>
      <c r="BH98" s="33"/>
      <c r="BI98" s="33"/>
      <c r="BJ98" s="33"/>
      <c r="BK98" s="33"/>
      <c r="BL98" s="33"/>
      <c r="BM98" s="33"/>
      <c r="BN98" s="33"/>
      <c r="BO98" s="33"/>
      <c r="BP98" s="33"/>
      <c r="BQ98" s="15">
        <f t="shared" si="5"/>
        <v>0.98305084745762716</v>
      </c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</row>
    <row r="99" spans="1:83" ht="18" customHeight="1" x14ac:dyDescent="0.3">
      <c r="A99" s="50" t="s">
        <v>391</v>
      </c>
      <c r="B99" s="50"/>
      <c r="C99" s="50"/>
      <c r="D99" s="50"/>
      <c r="E99" s="50"/>
      <c r="F99" s="50"/>
      <c r="G99" s="50"/>
      <c r="H99" s="50"/>
      <c r="I99" s="33">
        <v>448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>
        <v>13440</v>
      </c>
      <c r="U99" s="33"/>
      <c r="V99" s="33"/>
      <c r="W99" s="33"/>
      <c r="X99" s="33"/>
      <c r="Y99" s="33"/>
      <c r="Z99" s="33"/>
      <c r="AA99" s="33"/>
      <c r="AB99" s="33">
        <v>55</v>
      </c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15">
        <f t="shared" si="4"/>
        <v>4.092261904761905E-3</v>
      </c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33">
        <v>53</v>
      </c>
      <c r="BH99" s="33"/>
      <c r="BI99" s="33"/>
      <c r="BJ99" s="33"/>
      <c r="BK99" s="33"/>
      <c r="BL99" s="33"/>
      <c r="BM99" s="33"/>
      <c r="BN99" s="33"/>
      <c r="BO99" s="33"/>
      <c r="BP99" s="33"/>
      <c r="BQ99" s="15">
        <f t="shared" si="5"/>
        <v>0.96363636363636362</v>
      </c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</row>
    <row r="100" spans="1:83" ht="18" customHeight="1" x14ac:dyDescent="0.3">
      <c r="A100" s="50" t="s">
        <v>392</v>
      </c>
      <c r="B100" s="50"/>
      <c r="C100" s="50"/>
      <c r="D100" s="50"/>
      <c r="E100" s="50"/>
      <c r="F100" s="50"/>
      <c r="G100" s="50"/>
      <c r="H100" s="50"/>
      <c r="I100" s="33">
        <v>450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>
        <v>13950</v>
      </c>
      <c r="U100" s="33"/>
      <c r="V100" s="33"/>
      <c r="W100" s="33"/>
      <c r="X100" s="33"/>
      <c r="Y100" s="33"/>
      <c r="Z100" s="33"/>
      <c r="AA100" s="33"/>
      <c r="AB100" s="33">
        <v>89</v>
      </c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15">
        <f t="shared" si="4"/>
        <v>6.3799283154121868E-3</v>
      </c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33">
        <v>86</v>
      </c>
      <c r="BH100" s="33"/>
      <c r="BI100" s="33"/>
      <c r="BJ100" s="33"/>
      <c r="BK100" s="33"/>
      <c r="BL100" s="33"/>
      <c r="BM100" s="33"/>
      <c r="BN100" s="33"/>
      <c r="BO100" s="33"/>
      <c r="BP100" s="33"/>
      <c r="BQ100" s="15">
        <f t="shared" si="5"/>
        <v>0.9662921348314607</v>
      </c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</row>
    <row r="101" spans="1:83" ht="18" customHeight="1" x14ac:dyDescent="0.3">
      <c r="A101" s="50" t="s">
        <v>393</v>
      </c>
      <c r="B101" s="50"/>
      <c r="C101" s="50"/>
      <c r="D101" s="50"/>
      <c r="E101" s="50"/>
      <c r="F101" s="50"/>
      <c r="G101" s="50"/>
      <c r="H101" s="50"/>
      <c r="I101" s="33">
        <v>450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>
        <v>13500</v>
      </c>
      <c r="U101" s="33"/>
      <c r="V101" s="33"/>
      <c r="W101" s="33"/>
      <c r="X101" s="33"/>
      <c r="Y101" s="33"/>
      <c r="Z101" s="33"/>
      <c r="AA101" s="33"/>
      <c r="AB101" s="33">
        <v>114</v>
      </c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15">
        <f t="shared" si="4"/>
        <v>8.4444444444444437E-3</v>
      </c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33">
        <v>112</v>
      </c>
      <c r="BH101" s="33"/>
      <c r="BI101" s="33"/>
      <c r="BJ101" s="33"/>
      <c r="BK101" s="33"/>
      <c r="BL101" s="33"/>
      <c r="BM101" s="33"/>
      <c r="BN101" s="33"/>
      <c r="BO101" s="33"/>
      <c r="BP101" s="33"/>
      <c r="BQ101" s="15">
        <f t="shared" si="5"/>
        <v>0.98245614035087714</v>
      </c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</row>
    <row r="102" spans="1:83" ht="18" customHeight="1" x14ac:dyDescent="0.3">
      <c r="A102" s="50" t="s">
        <v>394</v>
      </c>
      <c r="B102" s="50"/>
      <c r="C102" s="50"/>
      <c r="D102" s="50"/>
      <c r="E102" s="50"/>
      <c r="F102" s="50"/>
      <c r="G102" s="50"/>
      <c r="H102" s="50"/>
      <c r="I102" s="33">
        <v>453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>
        <v>14043</v>
      </c>
      <c r="U102" s="33"/>
      <c r="V102" s="33"/>
      <c r="W102" s="33"/>
      <c r="X102" s="33"/>
      <c r="Y102" s="33"/>
      <c r="Z102" s="33"/>
      <c r="AA102" s="33"/>
      <c r="AB102" s="33">
        <v>71</v>
      </c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15">
        <f t="shared" si="4"/>
        <v>5.0558997365235349E-3</v>
      </c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33">
        <v>71</v>
      </c>
      <c r="BH102" s="33"/>
      <c r="BI102" s="33"/>
      <c r="BJ102" s="33"/>
      <c r="BK102" s="33"/>
      <c r="BL102" s="33"/>
      <c r="BM102" s="33"/>
      <c r="BN102" s="33"/>
      <c r="BO102" s="33"/>
      <c r="BP102" s="33"/>
      <c r="BQ102" s="15">
        <f t="shared" si="5"/>
        <v>1</v>
      </c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</row>
    <row r="103" spans="1:83" ht="18" customHeight="1" x14ac:dyDescent="0.3">
      <c r="A103" s="50" t="s">
        <v>113</v>
      </c>
      <c r="B103" s="50"/>
      <c r="C103" s="50"/>
      <c r="D103" s="50"/>
      <c r="E103" s="50"/>
      <c r="F103" s="50"/>
      <c r="G103" s="50"/>
      <c r="H103" s="50"/>
      <c r="I103" s="12">
        <f>SUM(I91:S102)</f>
        <v>5335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>
        <f>SUM(T91:AA102)</f>
        <v>162289</v>
      </c>
      <c r="U103" s="12"/>
      <c r="V103" s="12"/>
      <c r="W103" s="12"/>
      <c r="X103" s="12"/>
      <c r="Y103" s="12"/>
      <c r="Z103" s="12"/>
      <c r="AA103" s="12"/>
      <c r="AB103" s="12">
        <f>SUM(AB91:AR102)</f>
        <v>1176</v>
      </c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5">
        <f>AB103/T103</f>
        <v>7.2463321605284398E-3</v>
      </c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2">
        <f>SUM(BG91:BP102)</f>
        <v>1147</v>
      </c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5">
        <f>BF103/AB103</f>
        <v>0.97534013605442171</v>
      </c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</row>
    <row r="104" spans="1:83" ht="3.75" customHeight="1" x14ac:dyDescent="0.3">
      <c r="A104" s="95" t="s">
        <v>114</v>
      </c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</row>
    <row r="105" spans="1:83" ht="16.5" customHeight="1" x14ac:dyDescent="0.3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H105" s="34" t="s">
        <v>27</v>
      </c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</row>
    <row r="106" spans="1:83" ht="210.75" customHeight="1" x14ac:dyDescent="0.3">
      <c r="A106" s="29" t="s">
        <v>397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</row>
    <row r="107" spans="1:83" ht="7.5" customHeight="1" x14ac:dyDescent="0.3"/>
    <row r="108" spans="1:83" ht="18" customHeight="1" x14ac:dyDescent="0.3">
      <c r="A108" s="24" t="s">
        <v>115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31"/>
      <c r="CD108" s="24"/>
      <c r="CE108" s="25"/>
    </row>
    <row r="109" spans="1:83" ht="18" customHeight="1" x14ac:dyDescent="0.3">
      <c r="A109" s="57" t="s">
        <v>116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6" t="s">
        <v>117</v>
      </c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 t="s">
        <v>118</v>
      </c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 t="s">
        <v>119</v>
      </c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</row>
    <row r="110" spans="1:83" ht="18" customHeight="1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 t="s">
        <v>120</v>
      </c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 t="s">
        <v>121</v>
      </c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 t="s">
        <v>120</v>
      </c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 t="s">
        <v>121</v>
      </c>
      <c r="BX110" s="56"/>
      <c r="BY110" s="56"/>
      <c r="BZ110" s="56"/>
      <c r="CA110" s="56"/>
      <c r="CB110" s="56"/>
      <c r="CC110" s="56"/>
      <c r="CD110" s="56"/>
      <c r="CE110" s="56"/>
    </row>
    <row r="111" spans="1:83" ht="65.400000000000006" customHeight="1" x14ac:dyDescent="0.3">
      <c r="A111" s="50" t="s">
        <v>41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93">
        <v>45729</v>
      </c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60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 t="s">
        <v>122</v>
      </c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 t="s">
        <v>378</v>
      </c>
      <c r="BX111" s="33"/>
      <c r="BY111" s="33"/>
      <c r="BZ111" s="33"/>
      <c r="CA111" s="33"/>
      <c r="CB111" s="33"/>
      <c r="CC111" s="33"/>
      <c r="CD111" s="33"/>
      <c r="CE111" s="33"/>
    </row>
    <row r="112" spans="1:83" ht="51" customHeight="1" x14ac:dyDescent="0.3">
      <c r="A112" s="50" t="s">
        <v>42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93">
        <v>45778</v>
      </c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60"/>
      <c r="X112" s="33" t="s">
        <v>122</v>
      </c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 t="s">
        <v>123</v>
      </c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</row>
    <row r="113" spans="1:83" ht="51" customHeight="1" x14ac:dyDescent="0.3">
      <c r="A113" s="50" t="s">
        <v>43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93">
        <v>45992</v>
      </c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60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 t="s">
        <v>122</v>
      </c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 t="s">
        <v>124</v>
      </c>
      <c r="BX113" s="33"/>
      <c r="BY113" s="33"/>
      <c r="BZ113" s="33"/>
      <c r="CA113" s="33"/>
      <c r="CB113" s="33"/>
      <c r="CC113" s="33"/>
      <c r="CD113" s="33"/>
      <c r="CE113" s="33"/>
    </row>
    <row r="114" spans="1:83" ht="75" customHeight="1" x14ac:dyDescent="0.3">
      <c r="A114" s="50" t="s">
        <v>44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93">
        <v>45971</v>
      </c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60"/>
      <c r="X114" s="33" t="s">
        <v>122</v>
      </c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 t="s">
        <v>125</v>
      </c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</row>
    <row r="115" spans="1:83" ht="51" customHeight="1" x14ac:dyDescent="0.3">
      <c r="A115" s="50" t="s">
        <v>45</v>
      </c>
      <c r="B115" s="50"/>
      <c r="C115" s="50"/>
      <c r="D115" s="50"/>
      <c r="E115" s="50"/>
      <c r="F115" s="50"/>
      <c r="G115" s="50"/>
      <c r="H115" s="50"/>
      <c r="I115" s="50"/>
      <c r="J115" s="50"/>
      <c r="K115" s="93">
        <v>45972</v>
      </c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60"/>
      <c r="X115" s="33" t="s">
        <v>122</v>
      </c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 t="s">
        <v>126</v>
      </c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</row>
    <row r="116" spans="1:83" ht="18.75" customHeight="1" x14ac:dyDescent="0.3">
      <c r="A116" s="28" t="s">
        <v>127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</row>
    <row r="117" spans="1:83" ht="160.5" customHeight="1" x14ac:dyDescent="0.3">
      <c r="A117" s="29" t="s">
        <v>395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</row>
    <row r="118" spans="1:83" ht="18.75" customHeight="1" x14ac:dyDescent="0.3"/>
    <row r="119" spans="1:83" ht="18" customHeight="1" x14ac:dyDescent="0.3">
      <c r="A119" s="24" t="s">
        <v>128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31"/>
      <c r="CD119" s="24"/>
      <c r="CE119" s="25"/>
    </row>
    <row r="120" spans="1:83" ht="36" customHeight="1" x14ac:dyDescent="0.3">
      <c r="A120" s="57" t="s">
        <v>129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6" t="s">
        <v>117</v>
      </c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 t="s">
        <v>130</v>
      </c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 t="s">
        <v>131</v>
      </c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 t="s">
        <v>132</v>
      </c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 t="s">
        <v>133</v>
      </c>
      <c r="BX120" s="56"/>
      <c r="BY120" s="56"/>
      <c r="BZ120" s="56"/>
      <c r="CA120" s="56"/>
      <c r="CB120" s="56"/>
      <c r="CC120" s="56"/>
      <c r="CD120" s="56"/>
      <c r="CE120" s="56"/>
    </row>
    <row r="121" spans="1:83" ht="75" customHeight="1" x14ac:dyDescent="0.3">
      <c r="A121" s="50" t="s">
        <v>41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93">
        <v>45658</v>
      </c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60"/>
      <c r="X121" s="33" t="s">
        <v>134</v>
      </c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 t="s">
        <v>135</v>
      </c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 t="s">
        <v>122</v>
      </c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 t="s">
        <v>379</v>
      </c>
      <c r="BX121" s="33"/>
      <c r="BY121" s="33"/>
      <c r="BZ121" s="33"/>
      <c r="CA121" s="33"/>
      <c r="CB121" s="33"/>
      <c r="CC121" s="33"/>
      <c r="CD121" s="33"/>
      <c r="CE121" s="33"/>
    </row>
    <row r="122" spans="1:83" ht="39" customHeight="1" x14ac:dyDescent="0.3">
      <c r="A122" s="50" t="s">
        <v>42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93">
        <v>46003</v>
      </c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60"/>
      <c r="X122" s="33" t="s">
        <v>380</v>
      </c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 t="s">
        <v>381</v>
      </c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 t="s">
        <v>122</v>
      </c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 t="s">
        <v>382</v>
      </c>
      <c r="BX122" s="33"/>
      <c r="BY122" s="33"/>
      <c r="BZ122" s="33"/>
      <c r="CA122" s="33"/>
      <c r="CB122" s="33"/>
      <c r="CC122" s="33"/>
      <c r="CD122" s="33"/>
      <c r="CE122" s="33"/>
    </row>
    <row r="123" spans="1:83" ht="63" customHeight="1" x14ac:dyDescent="0.3">
      <c r="A123" s="50" t="s">
        <v>43</v>
      </c>
      <c r="B123" s="50"/>
      <c r="C123" s="50"/>
      <c r="D123" s="50"/>
      <c r="E123" s="50"/>
      <c r="F123" s="50"/>
      <c r="G123" s="50"/>
      <c r="H123" s="50"/>
      <c r="I123" s="50"/>
      <c r="J123" s="50"/>
      <c r="K123" s="61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</row>
    <row r="124" spans="1:83" ht="62.25" customHeight="1" x14ac:dyDescent="0.3">
      <c r="A124" s="50" t="s">
        <v>44</v>
      </c>
      <c r="B124" s="50"/>
      <c r="C124" s="50"/>
      <c r="D124" s="50"/>
      <c r="E124" s="50"/>
      <c r="F124" s="50"/>
      <c r="G124" s="50"/>
      <c r="H124" s="50"/>
      <c r="I124" s="50"/>
      <c r="J124" s="50"/>
      <c r="K124" s="61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</row>
    <row r="125" spans="1:83" ht="13.5" customHeight="1" x14ac:dyDescent="0.3"/>
    <row r="126" spans="1:83" ht="18" customHeight="1" x14ac:dyDescent="0.3">
      <c r="A126" s="24" t="s">
        <v>136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31"/>
      <c r="CD126" s="24"/>
      <c r="CE126" s="25"/>
    </row>
    <row r="127" spans="1:83" ht="18" customHeight="1" x14ac:dyDescent="0.3">
      <c r="A127" s="57" t="s">
        <v>137</v>
      </c>
      <c r="B127" s="57"/>
      <c r="C127" s="57"/>
      <c r="D127" s="57"/>
      <c r="E127" s="56" t="s">
        <v>138</v>
      </c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 t="s">
        <v>139</v>
      </c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 t="s">
        <v>140</v>
      </c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</row>
    <row r="128" spans="1:83" ht="36.75" customHeight="1" x14ac:dyDescent="0.3">
      <c r="A128" s="57"/>
      <c r="B128" s="57"/>
      <c r="C128" s="57"/>
      <c r="D128" s="57"/>
      <c r="E128" s="56">
        <v>1</v>
      </c>
      <c r="F128" s="56"/>
      <c r="G128" s="56"/>
      <c r="H128" s="56"/>
      <c r="I128" s="56"/>
      <c r="J128" s="56"/>
      <c r="K128" s="56"/>
      <c r="L128" s="56"/>
      <c r="M128" s="56"/>
      <c r="N128" s="56">
        <v>2</v>
      </c>
      <c r="O128" s="56"/>
      <c r="P128" s="56"/>
      <c r="Q128" s="56"/>
      <c r="R128" s="56"/>
      <c r="S128" s="56">
        <v>3</v>
      </c>
      <c r="T128" s="56"/>
      <c r="U128" s="56"/>
      <c r="V128" s="56"/>
      <c r="W128" s="56"/>
      <c r="X128" s="56"/>
      <c r="Y128" s="56"/>
      <c r="Z128" s="56">
        <v>4</v>
      </c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5" t="s">
        <v>141</v>
      </c>
      <c r="AV128" s="55"/>
      <c r="AW128" s="55"/>
      <c r="AX128" s="55"/>
      <c r="AY128" s="55"/>
      <c r="AZ128" s="55"/>
      <c r="BA128" s="55"/>
      <c r="BB128" s="55"/>
      <c r="BC128" s="55" t="s">
        <v>142</v>
      </c>
      <c r="BD128" s="55"/>
      <c r="BE128" s="55"/>
      <c r="BF128" s="55"/>
      <c r="BG128" s="55"/>
      <c r="BH128" s="55"/>
      <c r="BI128" s="55"/>
      <c r="BJ128" s="55" t="s">
        <v>143</v>
      </c>
      <c r="BK128" s="55"/>
      <c r="BL128" s="55"/>
      <c r="BM128" s="55"/>
      <c r="BN128" s="55"/>
      <c r="BO128" s="55"/>
      <c r="BP128" s="55"/>
      <c r="BQ128" s="55"/>
      <c r="BR128" s="55" t="s">
        <v>39</v>
      </c>
      <c r="BS128" s="55"/>
      <c r="BT128" s="55"/>
      <c r="BU128" s="55"/>
      <c r="BV128" s="55"/>
      <c r="BW128" s="55" t="s">
        <v>144</v>
      </c>
      <c r="BX128" s="55"/>
      <c r="BY128" s="55"/>
      <c r="BZ128" s="55"/>
      <c r="CA128" s="55"/>
      <c r="CB128" s="55" t="s">
        <v>145</v>
      </c>
      <c r="CC128" s="55"/>
      <c r="CD128" s="55"/>
      <c r="CE128" s="55"/>
    </row>
    <row r="129" spans="1:83" ht="1.5" customHeight="1" x14ac:dyDescent="0.3"/>
    <row r="130" spans="1:83" ht="18" customHeight="1" x14ac:dyDescent="0.3">
      <c r="A130" s="50" t="s">
        <v>41</v>
      </c>
      <c r="B130" s="50"/>
      <c r="C130" s="50"/>
      <c r="D130" s="50"/>
      <c r="E130" s="33">
        <v>3</v>
      </c>
      <c r="F130" s="33"/>
      <c r="G130" s="33"/>
      <c r="H130" s="33"/>
      <c r="I130" s="33"/>
      <c r="J130" s="33"/>
      <c r="K130" s="33"/>
      <c r="L130" s="33"/>
      <c r="M130" s="33"/>
      <c r="N130" s="33">
        <v>5</v>
      </c>
      <c r="O130" s="33"/>
      <c r="P130" s="33"/>
      <c r="Q130" s="33"/>
      <c r="R130" s="33"/>
      <c r="S130" s="33">
        <v>6</v>
      </c>
      <c r="T130" s="33"/>
      <c r="U130" s="33"/>
      <c r="V130" s="33"/>
      <c r="W130" s="33"/>
      <c r="X130" s="33"/>
      <c r="Y130" s="33"/>
      <c r="Z130" s="33">
        <v>1</v>
      </c>
      <c r="AA130" s="33"/>
      <c r="AB130" s="33"/>
      <c r="AC130" s="33"/>
      <c r="AD130" s="33"/>
      <c r="AE130" s="33"/>
      <c r="AF130" s="33"/>
      <c r="AG130" s="33"/>
      <c r="AH130" s="33"/>
      <c r="AI130" s="51">
        <f>SUM(E130:AH130)</f>
        <v>15</v>
      </c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33">
        <v>2</v>
      </c>
      <c r="AV130" s="33"/>
      <c r="AW130" s="33"/>
      <c r="AX130" s="33"/>
      <c r="AY130" s="33"/>
      <c r="AZ130" s="33"/>
      <c r="BA130" s="33"/>
      <c r="BB130" s="33"/>
      <c r="BC130" s="33">
        <v>1</v>
      </c>
      <c r="BD130" s="33"/>
      <c r="BE130" s="33"/>
      <c r="BF130" s="33"/>
      <c r="BG130" s="33"/>
      <c r="BH130" s="33"/>
      <c r="BI130" s="33"/>
      <c r="BJ130" s="12">
        <f>AI130*AU130</f>
        <v>30</v>
      </c>
      <c r="BK130" s="12"/>
      <c r="BL130" s="12"/>
      <c r="BM130" s="12"/>
      <c r="BN130" s="12"/>
      <c r="BO130" s="12"/>
      <c r="BP130" s="12"/>
      <c r="BQ130" s="12"/>
      <c r="BR130" s="12">
        <f>AI130*BC130</f>
        <v>15</v>
      </c>
      <c r="BS130" s="12"/>
      <c r="BT130" s="12"/>
      <c r="BU130" s="12"/>
      <c r="BV130" s="12"/>
      <c r="BW130" s="51">
        <f>BJ130+BR130</f>
        <v>45</v>
      </c>
      <c r="BX130" s="51"/>
      <c r="BY130" s="51"/>
      <c r="BZ130" s="51"/>
      <c r="CA130" s="51"/>
      <c r="CB130" s="33">
        <v>1</v>
      </c>
      <c r="CC130" s="33"/>
      <c r="CD130" s="33"/>
      <c r="CE130" s="33"/>
    </row>
    <row r="131" spans="1:83" ht="18" customHeight="1" x14ac:dyDescent="0.3">
      <c r="A131" s="50" t="s">
        <v>42</v>
      </c>
      <c r="B131" s="50"/>
      <c r="C131" s="50"/>
      <c r="D131" s="50"/>
      <c r="E131" s="33">
        <v>11</v>
      </c>
      <c r="F131" s="33"/>
      <c r="G131" s="33"/>
      <c r="H131" s="33"/>
      <c r="I131" s="33"/>
      <c r="J131" s="33"/>
      <c r="K131" s="33"/>
      <c r="L131" s="33"/>
      <c r="M131" s="33"/>
      <c r="N131" s="33">
        <v>4</v>
      </c>
      <c r="O131" s="33"/>
      <c r="P131" s="33"/>
      <c r="Q131" s="33"/>
      <c r="R131" s="33"/>
      <c r="S131" s="33">
        <v>5</v>
      </c>
      <c r="T131" s="33"/>
      <c r="U131" s="33"/>
      <c r="V131" s="33"/>
      <c r="W131" s="33"/>
      <c r="X131" s="33"/>
      <c r="Y131" s="33"/>
      <c r="Z131" s="33">
        <v>0</v>
      </c>
      <c r="AA131" s="33"/>
      <c r="AB131" s="33"/>
      <c r="AC131" s="33"/>
      <c r="AD131" s="33"/>
      <c r="AE131" s="33"/>
      <c r="AF131" s="33"/>
      <c r="AG131" s="33"/>
      <c r="AH131" s="33"/>
      <c r="AI131" s="51">
        <f t="shared" ref="AI131:AI134" si="6">SUM(E131:AH131)</f>
        <v>20</v>
      </c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33">
        <v>1.5</v>
      </c>
      <c r="AV131" s="33"/>
      <c r="AW131" s="33"/>
      <c r="AX131" s="33"/>
      <c r="AY131" s="33"/>
      <c r="AZ131" s="33"/>
      <c r="BA131" s="33"/>
      <c r="BB131" s="33"/>
      <c r="BC131" s="33">
        <v>1</v>
      </c>
      <c r="BD131" s="33"/>
      <c r="BE131" s="33"/>
      <c r="BF131" s="33"/>
      <c r="BG131" s="33"/>
      <c r="BH131" s="33"/>
      <c r="BI131" s="33"/>
      <c r="BJ131" s="12">
        <f t="shared" ref="BJ131:BJ134" si="7">AI131*AU131</f>
        <v>30</v>
      </c>
      <c r="BK131" s="12"/>
      <c r="BL131" s="12"/>
      <c r="BM131" s="12"/>
      <c r="BN131" s="12"/>
      <c r="BO131" s="12"/>
      <c r="BP131" s="12"/>
      <c r="BQ131" s="12"/>
      <c r="BR131" s="12">
        <f>AI131*BC131</f>
        <v>20</v>
      </c>
      <c r="BS131" s="12"/>
      <c r="BT131" s="12"/>
      <c r="BU131" s="12"/>
      <c r="BV131" s="12"/>
      <c r="BW131" s="51">
        <f>BJ131+BR131</f>
        <v>50</v>
      </c>
      <c r="BX131" s="51"/>
      <c r="BY131" s="51"/>
      <c r="BZ131" s="51"/>
      <c r="CA131" s="51"/>
      <c r="CB131" s="33">
        <v>1</v>
      </c>
      <c r="CC131" s="33"/>
      <c r="CD131" s="33"/>
      <c r="CE131" s="33"/>
    </row>
    <row r="132" spans="1:83" ht="18" customHeight="1" x14ac:dyDescent="0.3">
      <c r="A132" s="50" t="s">
        <v>43</v>
      </c>
      <c r="B132" s="50"/>
      <c r="C132" s="50"/>
      <c r="D132" s="50"/>
      <c r="E132" s="33">
        <v>5</v>
      </c>
      <c r="F132" s="33"/>
      <c r="G132" s="33"/>
      <c r="H132" s="33"/>
      <c r="I132" s="33"/>
      <c r="J132" s="33"/>
      <c r="K132" s="33"/>
      <c r="L132" s="33"/>
      <c r="M132" s="33"/>
      <c r="N132" s="33">
        <v>10</v>
      </c>
      <c r="O132" s="33"/>
      <c r="P132" s="33"/>
      <c r="Q132" s="33"/>
      <c r="R132" s="33"/>
      <c r="S132" s="33">
        <v>14</v>
      </c>
      <c r="T132" s="33"/>
      <c r="U132" s="33"/>
      <c r="V132" s="33"/>
      <c r="W132" s="33"/>
      <c r="X132" s="33"/>
      <c r="Y132" s="33"/>
      <c r="Z132" s="33">
        <v>2</v>
      </c>
      <c r="AA132" s="33"/>
      <c r="AB132" s="33"/>
      <c r="AC132" s="33"/>
      <c r="AD132" s="33"/>
      <c r="AE132" s="33"/>
      <c r="AF132" s="33"/>
      <c r="AG132" s="33"/>
      <c r="AH132" s="33"/>
      <c r="AI132" s="51">
        <f t="shared" si="6"/>
        <v>31</v>
      </c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33">
        <v>1.25</v>
      </c>
      <c r="AV132" s="33"/>
      <c r="AW132" s="33"/>
      <c r="AX132" s="33"/>
      <c r="AY132" s="33"/>
      <c r="AZ132" s="33"/>
      <c r="BA132" s="33"/>
      <c r="BB132" s="33"/>
      <c r="BC132" s="33">
        <v>1</v>
      </c>
      <c r="BD132" s="33"/>
      <c r="BE132" s="33"/>
      <c r="BF132" s="33"/>
      <c r="BG132" s="33"/>
      <c r="BH132" s="33"/>
      <c r="BI132" s="33"/>
      <c r="BJ132" s="12">
        <f t="shared" si="7"/>
        <v>38.75</v>
      </c>
      <c r="BK132" s="12"/>
      <c r="BL132" s="12"/>
      <c r="BM132" s="12"/>
      <c r="BN132" s="12"/>
      <c r="BO132" s="12"/>
      <c r="BP132" s="12"/>
      <c r="BQ132" s="12"/>
      <c r="BR132" s="12">
        <f>AI132*BC132</f>
        <v>31</v>
      </c>
      <c r="BS132" s="12"/>
      <c r="BT132" s="12"/>
      <c r="BU132" s="12"/>
      <c r="BV132" s="12"/>
      <c r="BW132" s="51">
        <f>BJ132+BR132</f>
        <v>69.75</v>
      </c>
      <c r="BX132" s="51"/>
      <c r="BY132" s="51"/>
      <c r="BZ132" s="51"/>
      <c r="CA132" s="51"/>
      <c r="CB132" s="33">
        <v>1</v>
      </c>
      <c r="CC132" s="33"/>
      <c r="CD132" s="33"/>
      <c r="CE132" s="33"/>
    </row>
    <row r="133" spans="1:83" ht="18" customHeight="1" x14ac:dyDescent="0.3">
      <c r="A133" s="50" t="s">
        <v>44</v>
      </c>
      <c r="B133" s="50"/>
      <c r="C133" s="50"/>
      <c r="D133" s="50"/>
      <c r="E133" s="33">
        <v>0</v>
      </c>
      <c r="F133" s="33"/>
      <c r="G133" s="33"/>
      <c r="H133" s="33"/>
      <c r="I133" s="33"/>
      <c r="J133" s="33"/>
      <c r="K133" s="33"/>
      <c r="L133" s="33"/>
      <c r="M133" s="33"/>
      <c r="N133" s="33">
        <v>0</v>
      </c>
      <c r="O133" s="33"/>
      <c r="P133" s="33"/>
      <c r="Q133" s="33"/>
      <c r="R133" s="33"/>
      <c r="S133" s="33">
        <v>1</v>
      </c>
      <c r="T133" s="33"/>
      <c r="U133" s="33"/>
      <c r="V133" s="33"/>
      <c r="W133" s="33"/>
      <c r="X133" s="33"/>
      <c r="Y133" s="33"/>
      <c r="Z133" s="33">
        <v>0</v>
      </c>
      <c r="AA133" s="33"/>
      <c r="AB133" s="33"/>
      <c r="AC133" s="33"/>
      <c r="AD133" s="33"/>
      <c r="AE133" s="33"/>
      <c r="AF133" s="33"/>
      <c r="AG133" s="33"/>
      <c r="AH133" s="33"/>
      <c r="AI133" s="51">
        <f t="shared" si="6"/>
        <v>1</v>
      </c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33">
        <v>1</v>
      </c>
      <c r="AV133" s="33"/>
      <c r="AW133" s="33"/>
      <c r="AX133" s="33"/>
      <c r="AY133" s="33"/>
      <c r="AZ133" s="33"/>
      <c r="BA133" s="33"/>
      <c r="BB133" s="33"/>
      <c r="BC133" s="33">
        <v>1</v>
      </c>
      <c r="BD133" s="33"/>
      <c r="BE133" s="33"/>
      <c r="BF133" s="33"/>
      <c r="BG133" s="33"/>
      <c r="BH133" s="33"/>
      <c r="BI133" s="33"/>
      <c r="BJ133" s="12">
        <f t="shared" si="7"/>
        <v>1</v>
      </c>
      <c r="BK133" s="12"/>
      <c r="BL133" s="12"/>
      <c r="BM133" s="12"/>
      <c r="BN133" s="12"/>
      <c r="BO133" s="12"/>
      <c r="BP133" s="12"/>
      <c r="BQ133" s="12"/>
      <c r="BR133" s="12">
        <f>AI133*BC133</f>
        <v>1</v>
      </c>
      <c r="BS133" s="12"/>
      <c r="BT133" s="12"/>
      <c r="BU133" s="12"/>
      <c r="BV133" s="12"/>
      <c r="BW133" s="51">
        <f>BJ133+BR133</f>
        <v>2</v>
      </c>
      <c r="BX133" s="51"/>
      <c r="BY133" s="51"/>
      <c r="BZ133" s="51"/>
      <c r="CA133" s="51"/>
      <c r="CB133" s="33">
        <v>1</v>
      </c>
      <c r="CC133" s="33"/>
      <c r="CD133" s="33"/>
      <c r="CE133" s="33"/>
    </row>
    <row r="134" spans="1:83" ht="18" customHeight="1" x14ac:dyDescent="0.3">
      <c r="A134" s="50" t="s">
        <v>45</v>
      </c>
      <c r="B134" s="50"/>
      <c r="C134" s="50"/>
      <c r="D134" s="50"/>
      <c r="E134" s="33">
        <v>0</v>
      </c>
      <c r="F134" s="33"/>
      <c r="G134" s="33"/>
      <c r="H134" s="33"/>
      <c r="I134" s="33"/>
      <c r="J134" s="33"/>
      <c r="K134" s="33"/>
      <c r="L134" s="33"/>
      <c r="M134" s="33"/>
      <c r="N134" s="33">
        <v>0</v>
      </c>
      <c r="O134" s="33"/>
      <c r="P134" s="33"/>
      <c r="Q134" s="33"/>
      <c r="R134" s="33"/>
      <c r="S134" s="33">
        <v>0</v>
      </c>
      <c r="T134" s="33"/>
      <c r="U134" s="33"/>
      <c r="V134" s="33"/>
      <c r="W134" s="33"/>
      <c r="X134" s="33"/>
      <c r="Y134" s="33"/>
      <c r="Z134" s="33">
        <v>0</v>
      </c>
      <c r="AA134" s="33"/>
      <c r="AB134" s="33"/>
      <c r="AC134" s="33"/>
      <c r="AD134" s="33"/>
      <c r="AE134" s="33"/>
      <c r="AF134" s="33"/>
      <c r="AG134" s="33"/>
      <c r="AH134" s="33"/>
      <c r="AI134" s="51">
        <f t="shared" si="6"/>
        <v>0</v>
      </c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33">
        <v>1</v>
      </c>
      <c r="AV134" s="33"/>
      <c r="AW134" s="33"/>
      <c r="AX134" s="33"/>
      <c r="AY134" s="33"/>
      <c r="AZ134" s="33"/>
      <c r="BA134" s="33"/>
      <c r="BB134" s="33"/>
      <c r="BC134" s="33">
        <v>1</v>
      </c>
      <c r="BD134" s="33"/>
      <c r="BE134" s="33"/>
      <c r="BF134" s="33"/>
      <c r="BG134" s="33"/>
      <c r="BH134" s="33"/>
      <c r="BI134" s="33"/>
      <c r="BJ134" s="12">
        <f t="shared" si="7"/>
        <v>0</v>
      </c>
      <c r="BK134" s="12"/>
      <c r="BL134" s="12"/>
      <c r="BM134" s="12"/>
      <c r="BN134" s="12"/>
      <c r="BO134" s="12"/>
      <c r="BP134" s="12"/>
      <c r="BQ134" s="12"/>
      <c r="BR134" s="12">
        <f>AI134*BC134</f>
        <v>0</v>
      </c>
      <c r="BS134" s="12"/>
      <c r="BT134" s="12"/>
      <c r="BU134" s="12"/>
      <c r="BV134" s="12"/>
      <c r="BW134" s="51">
        <f>BJ134+BR134</f>
        <v>0</v>
      </c>
      <c r="BX134" s="51"/>
      <c r="BY134" s="51"/>
      <c r="BZ134" s="51"/>
      <c r="CA134" s="51"/>
      <c r="CB134" s="33">
        <v>1</v>
      </c>
      <c r="CC134" s="33"/>
      <c r="CD134" s="33"/>
      <c r="CE134" s="33"/>
    </row>
    <row r="135" spans="1:83" ht="27.75" customHeight="1" x14ac:dyDescent="0.3">
      <c r="A135" s="50" t="s">
        <v>16</v>
      </c>
      <c r="B135" s="50"/>
      <c r="C135" s="50"/>
      <c r="D135" s="50"/>
      <c r="E135" s="51">
        <f>SUM(E130:M134)</f>
        <v>19</v>
      </c>
      <c r="F135" s="51"/>
      <c r="G135" s="51"/>
      <c r="H135" s="51"/>
      <c r="I135" s="51"/>
      <c r="J135" s="51"/>
      <c r="K135" s="51"/>
      <c r="L135" s="51"/>
      <c r="M135" s="51"/>
      <c r="N135" s="51">
        <f>SUM(N130:R134)</f>
        <v>19</v>
      </c>
      <c r="O135" s="51"/>
      <c r="P135" s="51"/>
      <c r="Q135" s="51"/>
      <c r="R135" s="51"/>
      <c r="S135" s="51">
        <f>SUM(S130:Y134)</f>
        <v>26</v>
      </c>
      <c r="T135" s="51"/>
      <c r="U135" s="51"/>
      <c r="V135" s="51"/>
      <c r="W135" s="51"/>
      <c r="X135" s="51"/>
      <c r="Y135" s="51"/>
      <c r="Z135" s="51">
        <f>SUM(Z130:AH134)</f>
        <v>3</v>
      </c>
      <c r="AA135" s="51"/>
      <c r="AB135" s="51"/>
      <c r="AC135" s="51"/>
      <c r="AD135" s="51"/>
      <c r="AE135" s="51"/>
      <c r="AF135" s="51"/>
      <c r="AG135" s="51"/>
      <c r="AH135" s="51"/>
      <c r="AI135" s="51">
        <f>SUM(E135:AH135)</f>
        <v>67</v>
      </c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>
        <f>SUM(AU130:BB134)</f>
        <v>6.75</v>
      </c>
      <c r="AV135" s="51"/>
      <c r="AW135" s="51"/>
      <c r="AX135" s="51"/>
      <c r="AY135" s="51"/>
      <c r="AZ135" s="51"/>
      <c r="BA135" s="51"/>
      <c r="BB135" s="51"/>
      <c r="BC135" s="51">
        <f>SUM(BC130:BI134)</f>
        <v>5</v>
      </c>
      <c r="BD135" s="51"/>
      <c r="BE135" s="51"/>
      <c r="BF135" s="51"/>
      <c r="BG135" s="51"/>
      <c r="BH135" s="51"/>
      <c r="BI135" s="51"/>
      <c r="BJ135" s="51">
        <f>SUM(BJ130:BQ134)</f>
        <v>99.75</v>
      </c>
      <c r="BK135" s="51"/>
      <c r="BL135" s="51"/>
      <c r="BM135" s="51"/>
      <c r="BN135" s="51"/>
      <c r="BO135" s="51"/>
      <c r="BP135" s="51"/>
      <c r="BQ135" s="51"/>
      <c r="BR135" s="51">
        <f>SUM(BR130:BV134)</f>
        <v>67</v>
      </c>
      <c r="BS135" s="51"/>
      <c r="BT135" s="51"/>
      <c r="BU135" s="51"/>
      <c r="BV135" s="51"/>
      <c r="BW135" s="51">
        <f>SUM(BW130:CA134)</f>
        <v>166.75</v>
      </c>
      <c r="BX135" s="51"/>
      <c r="BY135" s="51"/>
      <c r="BZ135" s="51"/>
      <c r="CA135" s="51"/>
      <c r="CB135" s="51">
        <f>SUM(CB130:CE134)</f>
        <v>5</v>
      </c>
      <c r="CC135" s="51"/>
      <c r="CD135" s="51"/>
      <c r="CE135" s="51"/>
    </row>
    <row r="136" spans="1:83" ht="16.5" customHeight="1" x14ac:dyDescent="0.3">
      <c r="B136" s="28" t="s">
        <v>26</v>
      </c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34" t="s">
        <v>27</v>
      </c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</row>
    <row r="137" spans="1:83" ht="1.5" customHeight="1" x14ac:dyDescent="0.3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</row>
    <row r="138" spans="1:83" ht="258.60000000000002" customHeight="1" x14ac:dyDescent="0.3">
      <c r="B138" s="58" t="s">
        <v>234</v>
      </c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</row>
    <row r="139" spans="1:83" ht="33.75" customHeight="1" x14ac:dyDescent="0.3"/>
    <row r="140" spans="1:83" ht="19.5" customHeight="1" x14ac:dyDescent="0.3">
      <c r="A140" s="24" t="s">
        <v>146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31"/>
      <c r="CD140" s="24"/>
      <c r="CE140" s="25"/>
    </row>
    <row r="141" spans="1:83" ht="72.75" customHeight="1" x14ac:dyDescent="0.3">
      <c r="A141" s="57" t="s">
        <v>147</v>
      </c>
      <c r="B141" s="57"/>
      <c r="C141" s="57"/>
      <c r="D141" s="57"/>
      <c r="E141" s="57"/>
      <c r="F141" s="57"/>
      <c r="G141" s="57"/>
      <c r="H141" s="57"/>
      <c r="I141" s="56" t="s">
        <v>117</v>
      </c>
      <c r="J141" s="56"/>
      <c r="K141" s="56"/>
      <c r="L141" s="56"/>
      <c r="M141" s="56"/>
      <c r="N141" s="56"/>
      <c r="O141" s="56"/>
      <c r="P141" s="56"/>
      <c r="Q141" s="56"/>
      <c r="R141" s="56"/>
      <c r="S141" s="56" t="s">
        <v>148</v>
      </c>
      <c r="T141" s="56"/>
      <c r="U141" s="56"/>
      <c r="V141" s="56"/>
      <c r="W141" s="56"/>
      <c r="X141" s="56"/>
      <c r="Y141" s="56"/>
      <c r="Z141" s="56"/>
      <c r="AA141" s="56"/>
      <c r="AB141" s="56" t="s">
        <v>149</v>
      </c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 t="s">
        <v>150</v>
      </c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 t="s">
        <v>151</v>
      </c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 t="s">
        <v>152</v>
      </c>
      <c r="BU141" s="56"/>
      <c r="BV141" s="56"/>
      <c r="BW141" s="56"/>
      <c r="BX141" s="56"/>
      <c r="BY141" s="56"/>
      <c r="BZ141" s="56" t="s">
        <v>153</v>
      </c>
      <c r="CA141" s="56"/>
      <c r="CB141" s="56"/>
      <c r="CC141" s="56"/>
      <c r="CD141" s="56"/>
      <c r="CE141" s="56"/>
    </row>
    <row r="142" spans="1:83" ht="19.5" customHeight="1" x14ac:dyDescent="0.3">
      <c r="A142" s="50" t="s">
        <v>41</v>
      </c>
      <c r="B142" s="50"/>
      <c r="C142" s="50"/>
      <c r="D142" s="50"/>
      <c r="E142" s="50"/>
      <c r="F142" s="50"/>
      <c r="G142" s="50"/>
      <c r="H142" s="50"/>
      <c r="I142" s="59">
        <v>45691</v>
      </c>
      <c r="J142" s="60"/>
      <c r="K142" s="60"/>
      <c r="L142" s="60"/>
      <c r="M142" s="60"/>
      <c r="N142" s="60"/>
      <c r="O142" s="60"/>
      <c r="P142" s="60"/>
      <c r="Q142" s="60"/>
      <c r="R142" s="60"/>
      <c r="S142" s="33">
        <v>438</v>
      </c>
      <c r="T142" s="33"/>
      <c r="U142" s="33"/>
      <c r="V142" s="33"/>
      <c r="W142" s="33"/>
      <c r="X142" s="33"/>
      <c r="Y142" s="33"/>
      <c r="Z142" s="33"/>
      <c r="AA142" s="33"/>
      <c r="AB142" s="33">
        <v>41</v>
      </c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>
        <v>100</v>
      </c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>
        <v>100</v>
      </c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 t="s">
        <v>103</v>
      </c>
      <c r="BU142" s="33"/>
      <c r="BV142" s="33"/>
      <c r="BW142" s="33"/>
      <c r="BX142" s="33"/>
      <c r="BY142" s="33"/>
      <c r="BZ142" s="33" t="s">
        <v>103</v>
      </c>
      <c r="CA142" s="33"/>
      <c r="CB142" s="33"/>
      <c r="CC142" s="33"/>
      <c r="CD142" s="33"/>
      <c r="CE142" s="33"/>
    </row>
    <row r="143" spans="1:83" ht="20.25" customHeight="1" x14ac:dyDescent="0.3">
      <c r="A143" s="50" t="s">
        <v>42</v>
      </c>
      <c r="B143" s="50"/>
      <c r="C143" s="50"/>
      <c r="D143" s="50"/>
      <c r="E143" s="50"/>
      <c r="F143" s="50"/>
      <c r="G143" s="50"/>
      <c r="H143" s="50"/>
      <c r="I143" s="61"/>
      <c r="J143" s="62"/>
      <c r="K143" s="62"/>
      <c r="L143" s="62"/>
      <c r="M143" s="62"/>
      <c r="N143" s="62"/>
      <c r="O143" s="62"/>
      <c r="P143" s="62"/>
      <c r="Q143" s="62"/>
      <c r="R143" s="62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</row>
    <row r="144" spans="1:83" ht="38.25" customHeight="1" x14ac:dyDescent="0.3">
      <c r="A144" s="63" t="s">
        <v>154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</row>
    <row r="145" spans="1:83" ht="14.25" customHeight="1" x14ac:dyDescent="0.3">
      <c r="A145" s="64" t="s">
        <v>127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</row>
    <row r="146" spans="1:83" ht="78" customHeight="1" x14ac:dyDescent="0.3">
      <c r="A146" s="65" t="s">
        <v>397</v>
      </c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</row>
  </sheetData>
  <mergeCells count="849">
    <mergeCell ref="A140:CC140"/>
    <mergeCell ref="CD140:CE140"/>
    <mergeCell ref="X115:AQ115"/>
    <mergeCell ref="X112:AQ112"/>
    <mergeCell ref="X113:AQ113"/>
    <mergeCell ref="X114:AQ114"/>
    <mergeCell ref="K111:W111"/>
    <mergeCell ref="K109:W110"/>
    <mergeCell ref="K112:W112"/>
    <mergeCell ref="K113:W113"/>
    <mergeCell ref="A112:J112"/>
    <mergeCell ref="A113:J113"/>
    <mergeCell ref="A109:J110"/>
    <mergeCell ref="X120:AQ120"/>
    <mergeCell ref="AR114:BI114"/>
    <mergeCell ref="BJ114:BV114"/>
    <mergeCell ref="BW114:CE114"/>
    <mergeCell ref="AR115:BI115"/>
    <mergeCell ref="BJ115:BV115"/>
    <mergeCell ref="S128:Y128"/>
    <mergeCell ref="Z128:AH128"/>
    <mergeCell ref="BJ130:BQ130"/>
    <mergeCell ref="BJ131:BQ131"/>
    <mergeCell ref="BR131:BV131"/>
    <mergeCell ref="A89:CC89"/>
    <mergeCell ref="A108:CC108"/>
    <mergeCell ref="CD108:CE108"/>
    <mergeCell ref="A119:CC119"/>
    <mergeCell ref="CD119:CE119"/>
    <mergeCell ref="I96:S96"/>
    <mergeCell ref="I98:S98"/>
    <mergeCell ref="T96:AA96"/>
    <mergeCell ref="I97:S97"/>
    <mergeCell ref="T97:AA97"/>
    <mergeCell ref="BW111:CE111"/>
    <mergeCell ref="X111:AQ111"/>
    <mergeCell ref="AR111:BI111"/>
    <mergeCell ref="BJ111:BV111"/>
    <mergeCell ref="AR112:BI112"/>
    <mergeCell ref="BJ112:BV112"/>
    <mergeCell ref="BW112:CE112"/>
    <mergeCell ref="AR113:BI113"/>
    <mergeCell ref="BJ113:BV113"/>
    <mergeCell ref="BW113:CE113"/>
    <mergeCell ref="BW110:CE110"/>
    <mergeCell ref="BQ91:CD91"/>
    <mergeCell ref="AS91:BF91"/>
    <mergeCell ref="BG91:BP91"/>
    <mergeCell ref="AS92:BF92"/>
    <mergeCell ref="BG92:BP92"/>
    <mergeCell ref="BQ92:CD92"/>
    <mergeCell ref="AS93:BF93"/>
    <mergeCell ref="BG93:BP93"/>
    <mergeCell ref="BQ93:CD93"/>
    <mergeCell ref="BQ94:CD94"/>
    <mergeCell ref="BQ95:CD95"/>
    <mergeCell ref="BQ96:CD96"/>
    <mergeCell ref="BQ97:CD97"/>
    <mergeCell ref="BQ98:CD98"/>
    <mergeCell ref="AS94:BF94"/>
    <mergeCell ref="AS96:BF96"/>
    <mergeCell ref="BG94:BP94"/>
    <mergeCell ref="AS95:BF95"/>
    <mergeCell ref="BJ109:CE109"/>
    <mergeCell ref="AS110:BI110"/>
    <mergeCell ref="BJ110:BV110"/>
    <mergeCell ref="BG98:BP98"/>
    <mergeCell ref="AS99:BF99"/>
    <mergeCell ref="BQ99:CD99"/>
    <mergeCell ref="BQ100:CD100"/>
    <mergeCell ref="AF106:CD106"/>
    <mergeCell ref="BQ101:CD101"/>
    <mergeCell ref="BQ102:CD102"/>
    <mergeCell ref="BQ103:CD103"/>
    <mergeCell ref="AS102:BF102"/>
    <mergeCell ref="AS101:BF101"/>
    <mergeCell ref="BG101:BP101"/>
    <mergeCell ref="BG102:BP102"/>
    <mergeCell ref="AS103:BE103"/>
    <mergeCell ref="BF103:BP103"/>
    <mergeCell ref="AH105:AR105"/>
    <mergeCell ref="AB99:AR99"/>
    <mergeCell ref="AB100:AR100"/>
    <mergeCell ref="BG99:BP99"/>
    <mergeCell ref="AS100:BF100"/>
    <mergeCell ref="BG100:BP100"/>
    <mergeCell ref="A104:AE105"/>
    <mergeCell ref="T103:AA103"/>
    <mergeCell ref="A106:AE106"/>
    <mergeCell ref="I101:S101"/>
    <mergeCell ref="T101:AA101"/>
    <mergeCell ref="I102:S102"/>
    <mergeCell ref="I103:S103"/>
    <mergeCell ref="S130:Y130"/>
    <mergeCell ref="E131:M131"/>
    <mergeCell ref="N131:R131"/>
    <mergeCell ref="S131:Y131"/>
    <mergeCell ref="E128:M128"/>
    <mergeCell ref="I95:S95"/>
    <mergeCell ref="T95:AA95"/>
    <mergeCell ref="X109:BI109"/>
    <mergeCell ref="BG96:BP96"/>
    <mergeCell ref="AS97:BF97"/>
    <mergeCell ref="BG97:BP97"/>
    <mergeCell ref="AS98:BF98"/>
    <mergeCell ref="AB103:AR103"/>
    <mergeCell ref="AB101:AR101"/>
    <mergeCell ref="AB102:AR102"/>
    <mergeCell ref="BG95:BP95"/>
    <mergeCell ref="AB96:AR96"/>
    <mergeCell ref="AB97:AR97"/>
    <mergeCell ref="AB98:AR98"/>
    <mergeCell ref="AB95:AR95"/>
    <mergeCell ref="T99:AA99"/>
    <mergeCell ref="I100:S100"/>
    <mergeCell ref="T100:AA100"/>
    <mergeCell ref="T102:AA102"/>
    <mergeCell ref="A92:H92"/>
    <mergeCell ref="A94:H94"/>
    <mergeCell ref="I92:S92"/>
    <mergeCell ref="T92:AA92"/>
    <mergeCell ref="A93:H93"/>
    <mergeCell ref="I93:S93"/>
    <mergeCell ref="T93:AA93"/>
    <mergeCell ref="I94:S94"/>
    <mergeCell ref="T94:AA94"/>
    <mergeCell ref="N133:R133"/>
    <mergeCell ref="N134:R134"/>
    <mergeCell ref="N135:R135"/>
    <mergeCell ref="A127:D128"/>
    <mergeCell ref="A130:D130"/>
    <mergeCell ref="E130:M130"/>
    <mergeCell ref="N130:R130"/>
    <mergeCell ref="K115:W115"/>
    <mergeCell ref="K120:W120"/>
    <mergeCell ref="K121:W121"/>
    <mergeCell ref="K122:W122"/>
    <mergeCell ref="K123:W123"/>
    <mergeCell ref="A116:CE116"/>
    <mergeCell ref="BW115:CE115"/>
    <mergeCell ref="A117:CE117"/>
    <mergeCell ref="BC134:BI134"/>
    <mergeCell ref="CB130:CE130"/>
    <mergeCell ref="BW130:CA130"/>
    <mergeCell ref="BW131:CA131"/>
    <mergeCell ref="S134:Y134"/>
    <mergeCell ref="S135:Y135"/>
    <mergeCell ref="S132:Y132"/>
    <mergeCell ref="E127:AH127"/>
    <mergeCell ref="AI127:AT128"/>
    <mergeCell ref="A134:D134"/>
    <mergeCell ref="A135:D135"/>
    <mergeCell ref="A123:J123"/>
    <mergeCell ref="A122:J122"/>
    <mergeCell ref="A124:J124"/>
    <mergeCell ref="K124:W124"/>
    <mergeCell ref="N128:R128"/>
    <mergeCell ref="A95:H95"/>
    <mergeCell ref="A97:H97"/>
    <mergeCell ref="A96:H96"/>
    <mergeCell ref="A98:H98"/>
    <mergeCell ref="A99:H99"/>
    <mergeCell ref="A100:H100"/>
    <mergeCell ref="A101:H101"/>
    <mergeCell ref="A102:H102"/>
    <mergeCell ref="A103:H103"/>
    <mergeCell ref="A114:J114"/>
    <mergeCell ref="K114:W114"/>
    <mergeCell ref="A115:J115"/>
    <mergeCell ref="E135:M135"/>
    <mergeCell ref="E134:M134"/>
    <mergeCell ref="E132:M132"/>
    <mergeCell ref="N132:R132"/>
    <mergeCell ref="E133:M133"/>
    <mergeCell ref="AL70:AX70"/>
    <mergeCell ref="AY70:BK70"/>
    <mergeCell ref="AL71:AX71"/>
    <mergeCell ref="AY71:BK71"/>
    <mergeCell ref="AL72:AX72"/>
    <mergeCell ref="AY72:BK72"/>
    <mergeCell ref="AY73:BK73"/>
    <mergeCell ref="AY74:BK74"/>
    <mergeCell ref="AY76:BK76"/>
    <mergeCell ref="A71:G71"/>
    <mergeCell ref="H71:O71"/>
    <mergeCell ref="A72:G72"/>
    <mergeCell ref="H72:O72"/>
    <mergeCell ref="A111:J111"/>
    <mergeCell ref="P71:Z71"/>
    <mergeCell ref="AA71:AK71"/>
    <mergeCell ref="P72:Z72"/>
    <mergeCell ref="AA72:AK72"/>
    <mergeCell ref="AA73:AK73"/>
    <mergeCell ref="AA74:AK74"/>
    <mergeCell ref="A90:H90"/>
    <mergeCell ref="A91:H91"/>
    <mergeCell ref="I91:S91"/>
    <mergeCell ref="T91:AA91"/>
    <mergeCell ref="AB91:AR91"/>
    <mergeCell ref="AB92:AR92"/>
    <mergeCell ref="AB93:AR93"/>
    <mergeCell ref="AB94:AR94"/>
    <mergeCell ref="X110:AR110"/>
    <mergeCell ref="T98:AA98"/>
    <mergeCell ref="I99:S99"/>
    <mergeCell ref="A85:BR85"/>
    <mergeCell ref="A86:BR86"/>
    <mergeCell ref="P69:Z69"/>
    <mergeCell ref="AA69:AK69"/>
    <mergeCell ref="P70:Z70"/>
    <mergeCell ref="AA70:AK70"/>
    <mergeCell ref="H68:O68"/>
    <mergeCell ref="H69:O69"/>
    <mergeCell ref="H67:O67"/>
    <mergeCell ref="A70:G70"/>
    <mergeCell ref="H70:O70"/>
    <mergeCell ref="A87:BR87"/>
    <mergeCell ref="I90:S90"/>
    <mergeCell ref="T90:AA90"/>
    <mergeCell ref="AB90:AR90"/>
    <mergeCell ref="AS90:BE90"/>
    <mergeCell ref="BF90:BP90"/>
    <mergeCell ref="AY77:BK77"/>
    <mergeCell ref="AA77:AK77"/>
    <mergeCell ref="AE79:AP79"/>
    <mergeCell ref="AE80:CE80"/>
    <mergeCell ref="A82:BR82"/>
    <mergeCell ref="AC83:AM83"/>
    <mergeCell ref="AN83:AY83"/>
    <mergeCell ref="AZ83:BJ83"/>
    <mergeCell ref="BK83:BR83"/>
    <mergeCell ref="AC84:AM84"/>
    <mergeCell ref="AN84:AY84"/>
    <mergeCell ref="AZ84:BJ84"/>
    <mergeCell ref="BK84:BR84"/>
    <mergeCell ref="BQ90:CD90"/>
    <mergeCell ref="O84:U84"/>
    <mergeCell ref="V84:AB84"/>
    <mergeCell ref="H77:O77"/>
    <mergeCell ref="A84:F84"/>
    <mergeCell ref="G84:N84"/>
    <mergeCell ref="H73:O73"/>
    <mergeCell ref="H74:O74"/>
    <mergeCell ref="H75:O75"/>
    <mergeCell ref="AA75:AK75"/>
    <mergeCell ref="AA76:AK76"/>
    <mergeCell ref="P75:Z75"/>
    <mergeCell ref="P73:Z73"/>
    <mergeCell ref="P74:Z74"/>
    <mergeCell ref="P76:Z76"/>
    <mergeCell ref="P77:Z77"/>
    <mergeCell ref="O83:U83"/>
    <mergeCell ref="V83:AB83"/>
    <mergeCell ref="H76:O76"/>
    <mergeCell ref="A78:AD79"/>
    <mergeCell ref="A80:AD80"/>
    <mergeCell ref="A75:G75"/>
    <mergeCell ref="A73:G73"/>
    <mergeCell ref="A74:G74"/>
    <mergeCell ref="A76:G76"/>
    <mergeCell ref="A77:G77"/>
    <mergeCell ref="A83:F83"/>
    <mergeCell ref="G83:N83"/>
    <mergeCell ref="BL76:BT76"/>
    <mergeCell ref="BU76:BZ76"/>
    <mergeCell ref="CA76:CE76"/>
    <mergeCell ref="BL77:BT77"/>
    <mergeCell ref="BU77:BZ77"/>
    <mergeCell ref="CA77:CE77"/>
    <mergeCell ref="AL75:AX75"/>
    <mergeCell ref="AL73:AX73"/>
    <mergeCell ref="AL74:AX74"/>
    <mergeCell ref="AL76:AX76"/>
    <mergeCell ref="AL77:AX77"/>
    <mergeCell ref="AY75:BK75"/>
    <mergeCell ref="BL75:BT75"/>
    <mergeCell ref="BL73:BT73"/>
    <mergeCell ref="BU73:BZ73"/>
    <mergeCell ref="CA73:CE73"/>
    <mergeCell ref="BL74:BT74"/>
    <mergeCell ref="BU74:BZ74"/>
    <mergeCell ref="CA74:CE74"/>
    <mergeCell ref="BU75:BZ75"/>
    <mergeCell ref="CA75:CE75"/>
    <mergeCell ref="BL70:BT70"/>
    <mergeCell ref="BL72:BT72"/>
    <mergeCell ref="BU70:BZ70"/>
    <mergeCell ref="CA70:CE70"/>
    <mergeCell ref="BL71:BT71"/>
    <mergeCell ref="BU71:BZ71"/>
    <mergeCell ref="CA71:CE71"/>
    <mergeCell ref="BU72:BZ72"/>
    <mergeCell ref="CA72:CE72"/>
    <mergeCell ref="U56:AI56"/>
    <mergeCell ref="AJ56:AX56"/>
    <mergeCell ref="AJ57:AX57"/>
    <mergeCell ref="AJ58:AX58"/>
    <mergeCell ref="AJ59:AX59"/>
    <mergeCell ref="AY58:BM58"/>
    <mergeCell ref="AY56:BM56"/>
    <mergeCell ref="AY57:BM57"/>
    <mergeCell ref="AY59:BM59"/>
    <mergeCell ref="U59:AI59"/>
    <mergeCell ref="U57:AI57"/>
    <mergeCell ref="U58:AI58"/>
    <mergeCell ref="BL69:BT69"/>
    <mergeCell ref="BU69:BZ69"/>
    <mergeCell ref="CA69:CE69"/>
    <mergeCell ref="A60:CD60"/>
    <mergeCell ref="A61:AJ62"/>
    <mergeCell ref="AK61:AW61"/>
    <mergeCell ref="A63:AJ63"/>
    <mergeCell ref="AK63:CD63"/>
    <mergeCell ref="H66:AX66"/>
    <mergeCell ref="AY66:CE66"/>
    <mergeCell ref="A68:G68"/>
    <mergeCell ref="A69:G69"/>
    <mergeCell ref="AY67:BK67"/>
    <mergeCell ref="AL67:AX67"/>
    <mergeCell ref="AL68:AX68"/>
    <mergeCell ref="AY68:BK68"/>
    <mergeCell ref="AL69:AX69"/>
    <mergeCell ref="AY69:BK69"/>
    <mergeCell ref="A66:G67"/>
    <mergeCell ref="A65:CC65"/>
    <mergeCell ref="AA67:AK67"/>
    <mergeCell ref="P67:Z67"/>
    <mergeCell ref="P68:Z68"/>
    <mergeCell ref="AA68:AK68"/>
    <mergeCell ref="BN52:BX52"/>
    <mergeCell ref="AY53:BM53"/>
    <mergeCell ref="BN53:BX53"/>
    <mergeCell ref="AY54:BM54"/>
    <mergeCell ref="CA67:CE67"/>
    <mergeCell ref="BL67:BT67"/>
    <mergeCell ref="BU67:BZ67"/>
    <mergeCell ref="BL68:BT68"/>
    <mergeCell ref="BU68:BZ68"/>
    <mergeCell ref="CA68:CE68"/>
    <mergeCell ref="BY57:CD57"/>
    <mergeCell ref="BN59:BX59"/>
    <mergeCell ref="BN57:BX57"/>
    <mergeCell ref="BN58:BX58"/>
    <mergeCell ref="BN56:BX56"/>
    <mergeCell ref="BY56:CD56"/>
    <mergeCell ref="BY55:CD55"/>
    <mergeCell ref="BY53:CD53"/>
    <mergeCell ref="BY52:CD52"/>
    <mergeCell ref="AY52:BM52"/>
    <mergeCell ref="BN54:BX54"/>
    <mergeCell ref="BY54:CD54"/>
    <mergeCell ref="AY55:BM55"/>
    <mergeCell ref="BN55:BX55"/>
    <mergeCell ref="J52:T52"/>
    <mergeCell ref="J53:T53"/>
    <mergeCell ref="U52:AI52"/>
    <mergeCell ref="AJ52:AX52"/>
    <mergeCell ref="U53:AI53"/>
    <mergeCell ref="AJ53:AX53"/>
    <mergeCell ref="U54:AI54"/>
    <mergeCell ref="AJ54:AX54"/>
    <mergeCell ref="U55:AI55"/>
    <mergeCell ref="AJ55:AX55"/>
    <mergeCell ref="AM45:AV45"/>
    <mergeCell ref="AW45:BD45"/>
    <mergeCell ref="BE45:BL45"/>
    <mergeCell ref="BM45:BS45"/>
    <mergeCell ref="BT45:BW45"/>
    <mergeCell ref="A46:CE46"/>
    <mergeCell ref="A47:CE47"/>
    <mergeCell ref="J50:AX50"/>
    <mergeCell ref="AY50:BM51"/>
    <mergeCell ref="BN50:BX51"/>
    <mergeCell ref="BY50:CD51"/>
    <mergeCell ref="J51:T51"/>
    <mergeCell ref="U51:AI51"/>
    <mergeCell ref="AJ51:AX51"/>
    <mergeCell ref="AD45:AL45"/>
    <mergeCell ref="BX45:CB45"/>
    <mergeCell ref="CC45:CE45"/>
    <mergeCell ref="A49:CC49"/>
    <mergeCell ref="C40:K40"/>
    <mergeCell ref="C41:K41"/>
    <mergeCell ref="L41:P41"/>
    <mergeCell ref="L42:P42"/>
    <mergeCell ref="Q42:V42"/>
    <mergeCell ref="Q43:V43"/>
    <mergeCell ref="Q44:V44"/>
    <mergeCell ref="W44:AC44"/>
    <mergeCell ref="W45:AC45"/>
    <mergeCell ref="C45:K45"/>
    <mergeCell ref="C43:K43"/>
    <mergeCell ref="C42:K42"/>
    <mergeCell ref="C44:K44"/>
    <mergeCell ref="L45:P45"/>
    <mergeCell ref="Q45:V45"/>
    <mergeCell ref="L40:P40"/>
    <mergeCell ref="Q40:V40"/>
    <mergeCell ref="Q41:V41"/>
    <mergeCell ref="W41:AC41"/>
    <mergeCell ref="W42:AC42"/>
    <mergeCell ref="W43:AC43"/>
    <mergeCell ref="L43:P43"/>
    <mergeCell ref="L44:P44"/>
    <mergeCell ref="W40:AC40"/>
    <mergeCell ref="J58:T58"/>
    <mergeCell ref="J59:T59"/>
    <mergeCell ref="BX41:CB41"/>
    <mergeCell ref="BE41:BL41"/>
    <mergeCell ref="BM41:BS41"/>
    <mergeCell ref="BT41:BW41"/>
    <mergeCell ref="J57:T57"/>
    <mergeCell ref="J54:T54"/>
    <mergeCell ref="J55:T55"/>
    <mergeCell ref="J56:T56"/>
    <mergeCell ref="AM43:AV43"/>
    <mergeCell ref="AW43:BD43"/>
    <mergeCell ref="BE43:BL43"/>
    <mergeCell ref="BM43:BS43"/>
    <mergeCell ref="BT43:BW43"/>
    <mergeCell ref="AM44:AV44"/>
    <mergeCell ref="AW44:BD44"/>
    <mergeCell ref="BE44:BL44"/>
    <mergeCell ref="BM44:BS44"/>
    <mergeCell ref="BT44:BW44"/>
    <mergeCell ref="BY58:CD58"/>
    <mergeCell ref="BY59:CD59"/>
    <mergeCell ref="CC41:CE41"/>
    <mergeCell ref="CC43:CE43"/>
    <mergeCell ref="AW41:BD41"/>
    <mergeCell ref="AD41:AL41"/>
    <mergeCell ref="AM41:AV41"/>
    <mergeCell ref="AD42:AL42"/>
    <mergeCell ref="AM42:AV42"/>
    <mergeCell ref="AW42:BD42"/>
    <mergeCell ref="BE42:BL42"/>
    <mergeCell ref="BM42:BS42"/>
    <mergeCell ref="BT42:BW42"/>
    <mergeCell ref="BX42:CB42"/>
    <mergeCell ref="CC42:CE42"/>
    <mergeCell ref="AD43:AL43"/>
    <mergeCell ref="AD44:AL44"/>
    <mergeCell ref="A144:CE144"/>
    <mergeCell ref="A145:CE145"/>
    <mergeCell ref="A146:CE146"/>
    <mergeCell ref="A36:B37"/>
    <mergeCell ref="A38:B38"/>
    <mergeCell ref="A39:B39"/>
    <mergeCell ref="A40:B40"/>
    <mergeCell ref="A41:B41"/>
    <mergeCell ref="A42:B42"/>
    <mergeCell ref="A43:B43"/>
    <mergeCell ref="A44:B44"/>
    <mergeCell ref="A45:B45"/>
    <mergeCell ref="A58:I58"/>
    <mergeCell ref="A50:I51"/>
    <mergeCell ref="A52:I52"/>
    <mergeCell ref="A53:I53"/>
    <mergeCell ref="A54:I54"/>
    <mergeCell ref="A55:I55"/>
    <mergeCell ref="A56:I56"/>
    <mergeCell ref="A57:I57"/>
    <mergeCell ref="A59:I59"/>
    <mergeCell ref="Q37:V37"/>
    <mergeCell ref="C37:K37"/>
    <mergeCell ref="L37:P37"/>
    <mergeCell ref="BZ142:CE142"/>
    <mergeCell ref="BT142:BY142"/>
    <mergeCell ref="BT143:BY143"/>
    <mergeCell ref="BZ143:CE143"/>
    <mergeCell ref="A141:H141"/>
    <mergeCell ref="I141:R141"/>
    <mergeCell ref="S141:AA141"/>
    <mergeCell ref="AB141:AN141"/>
    <mergeCell ref="AO141:BG141"/>
    <mergeCell ref="A142:H142"/>
    <mergeCell ref="I142:R142"/>
    <mergeCell ref="S142:AA142"/>
    <mergeCell ref="AB142:AN142"/>
    <mergeCell ref="AO142:BG142"/>
    <mergeCell ref="BH142:BS142"/>
    <mergeCell ref="A143:H143"/>
    <mergeCell ref="I143:R143"/>
    <mergeCell ref="S143:AA143"/>
    <mergeCell ref="AB143:AN143"/>
    <mergeCell ref="AO143:BG143"/>
    <mergeCell ref="BH143:BS143"/>
    <mergeCell ref="BZ141:CE141"/>
    <mergeCell ref="BH141:BS141"/>
    <mergeCell ref="BT141:BY141"/>
    <mergeCell ref="Z130:AH130"/>
    <mergeCell ref="AI130:AT130"/>
    <mergeCell ref="AU130:BB130"/>
    <mergeCell ref="BC130:BI130"/>
    <mergeCell ref="AI131:AT131"/>
    <mergeCell ref="AU131:BB131"/>
    <mergeCell ref="BC131:BI131"/>
    <mergeCell ref="AI132:AT132"/>
    <mergeCell ref="AI135:AT135"/>
    <mergeCell ref="AU132:BB132"/>
    <mergeCell ref="BC132:BI132"/>
    <mergeCell ref="AI133:AT133"/>
    <mergeCell ref="AU133:BB133"/>
    <mergeCell ref="BC133:BI133"/>
    <mergeCell ref="AI134:AT134"/>
    <mergeCell ref="AU134:BB134"/>
    <mergeCell ref="B136:AU137"/>
    <mergeCell ref="BW135:CA135"/>
    <mergeCell ref="BJ132:BQ132"/>
    <mergeCell ref="BR130:BV130"/>
    <mergeCell ref="AV136:BF136"/>
    <mergeCell ref="B138:AU138"/>
    <mergeCell ref="BJ135:BQ135"/>
    <mergeCell ref="BR135:BV135"/>
    <mergeCell ref="Z134:AH134"/>
    <mergeCell ref="Z131:AH131"/>
    <mergeCell ref="Z132:AH132"/>
    <mergeCell ref="Z133:AH133"/>
    <mergeCell ref="Z135:AH135"/>
    <mergeCell ref="BC135:BI135"/>
    <mergeCell ref="AV138:CE138"/>
    <mergeCell ref="CB135:CE135"/>
    <mergeCell ref="CB131:CE131"/>
    <mergeCell ref="BW132:CA132"/>
    <mergeCell ref="CB132:CE132"/>
    <mergeCell ref="BW133:CA133"/>
    <mergeCell ref="CB133:CE133"/>
    <mergeCell ref="BW134:CA134"/>
    <mergeCell ref="CB134:CE134"/>
    <mergeCell ref="AU135:BB135"/>
    <mergeCell ref="BR132:BV132"/>
    <mergeCell ref="A133:D133"/>
    <mergeCell ref="A131:D131"/>
    <mergeCell ref="A132:D132"/>
    <mergeCell ref="A121:J121"/>
    <mergeCell ref="A120:J120"/>
    <mergeCell ref="X121:AQ121"/>
    <mergeCell ref="AR121:BI121"/>
    <mergeCell ref="BJ121:BV121"/>
    <mergeCell ref="BW121:CE121"/>
    <mergeCell ref="X122:AQ122"/>
    <mergeCell ref="AR122:BI122"/>
    <mergeCell ref="BJ122:BV122"/>
    <mergeCell ref="BW122:CE122"/>
    <mergeCell ref="AR120:BI120"/>
    <mergeCell ref="BJ120:BV120"/>
    <mergeCell ref="BW120:CE120"/>
    <mergeCell ref="A126:CC126"/>
    <mergeCell ref="CD126:CE126"/>
    <mergeCell ref="BJ133:BQ133"/>
    <mergeCell ref="BR133:BV133"/>
    <mergeCell ref="BJ134:BQ134"/>
    <mergeCell ref="BR134:BV134"/>
    <mergeCell ref="S133:Y133"/>
    <mergeCell ref="AP12:AZ12"/>
    <mergeCell ref="BA12:BH12"/>
    <mergeCell ref="BI12:BN12"/>
    <mergeCell ref="AP13:AZ13"/>
    <mergeCell ref="BA13:BH13"/>
    <mergeCell ref="BI13:BN13"/>
    <mergeCell ref="CB128:CE128"/>
    <mergeCell ref="AU127:CE127"/>
    <mergeCell ref="AU128:BB128"/>
    <mergeCell ref="BC128:BI128"/>
    <mergeCell ref="BJ128:BQ128"/>
    <mergeCell ref="BR128:BV128"/>
    <mergeCell ref="BW128:CA128"/>
    <mergeCell ref="BW123:CE123"/>
    <mergeCell ref="X123:AQ123"/>
    <mergeCell ref="AR123:BI123"/>
    <mergeCell ref="BJ123:BV123"/>
    <mergeCell ref="X124:AQ124"/>
    <mergeCell ref="AR124:BI124"/>
    <mergeCell ref="BJ124:BV124"/>
    <mergeCell ref="BW124:CE124"/>
    <mergeCell ref="BX43:CB43"/>
    <mergeCell ref="BX44:CB44"/>
    <mergeCell ref="CC44:CE44"/>
    <mergeCell ref="A3:S3"/>
    <mergeCell ref="AG9:AO9"/>
    <mergeCell ref="D12:L12"/>
    <mergeCell ref="D11:L11"/>
    <mergeCell ref="M11:Q11"/>
    <mergeCell ref="R11:X11"/>
    <mergeCell ref="Y11:AF11"/>
    <mergeCell ref="AG11:AO11"/>
    <mergeCell ref="M12:Q12"/>
    <mergeCell ref="R12:X12"/>
    <mergeCell ref="Y12:AF12"/>
    <mergeCell ref="AG12:AO12"/>
    <mergeCell ref="AG10:AO10"/>
    <mergeCell ref="D9:L9"/>
    <mergeCell ref="M9:Q9"/>
    <mergeCell ref="A11:C11"/>
    <mergeCell ref="A10:C10"/>
    <mergeCell ref="Y8:AF8"/>
    <mergeCell ref="AG8:AO8"/>
    <mergeCell ref="BO8:BU8"/>
    <mergeCell ref="AP9:AZ9"/>
    <mergeCell ref="BA9:BH9"/>
    <mergeCell ref="BI9:BN9"/>
    <mergeCell ref="BO9:BU9"/>
    <mergeCell ref="BV9:CC9"/>
    <mergeCell ref="Y9:AF9"/>
    <mergeCell ref="AP10:AZ10"/>
    <mergeCell ref="BA10:BH10"/>
    <mergeCell ref="BI10:BN10"/>
    <mergeCell ref="BO10:BU10"/>
    <mergeCell ref="BV10:CC10"/>
    <mergeCell ref="D10:L10"/>
    <mergeCell ref="M10:Q10"/>
    <mergeCell ref="A9:C9"/>
    <mergeCell ref="A12:C12"/>
    <mergeCell ref="AP11:AZ11"/>
    <mergeCell ref="BA11:BH11"/>
    <mergeCell ref="BI11:BN11"/>
    <mergeCell ref="BO11:BU11"/>
    <mergeCell ref="BV11:CC11"/>
    <mergeCell ref="R9:X9"/>
    <mergeCell ref="BO12:BU12"/>
    <mergeCell ref="BP1:CC1"/>
    <mergeCell ref="A1:BO1"/>
    <mergeCell ref="A2:S2"/>
    <mergeCell ref="T2:BH2"/>
    <mergeCell ref="BI2:CC2"/>
    <mergeCell ref="T3:BH3"/>
    <mergeCell ref="BI3:CC3"/>
    <mergeCell ref="A5:CC5"/>
    <mergeCell ref="BV6:CC6"/>
    <mergeCell ref="AP6:AZ6"/>
    <mergeCell ref="BA6:BH6"/>
    <mergeCell ref="BI6:BN6"/>
    <mergeCell ref="BO6:BU6"/>
    <mergeCell ref="A6:C6"/>
    <mergeCell ref="D6:L6"/>
    <mergeCell ref="M6:Q6"/>
    <mergeCell ref="R6:X6"/>
    <mergeCell ref="AG6:AO6"/>
    <mergeCell ref="Y6:AF6"/>
    <mergeCell ref="AP7:AZ7"/>
    <mergeCell ref="BA7:BH7"/>
    <mergeCell ref="BI7:BN7"/>
    <mergeCell ref="BO7:BU7"/>
    <mergeCell ref="BV7:CC7"/>
    <mergeCell ref="BV8:CC8"/>
    <mergeCell ref="AP8:AZ8"/>
    <mergeCell ref="BA8:BH8"/>
    <mergeCell ref="BI8:BN8"/>
    <mergeCell ref="A7:C7"/>
    <mergeCell ref="A8:C8"/>
    <mergeCell ref="A24:B24"/>
    <mergeCell ref="A21:B21"/>
    <mergeCell ref="A22:B22"/>
    <mergeCell ref="A23:B23"/>
    <mergeCell ref="A13:C13"/>
    <mergeCell ref="A14:C14"/>
    <mergeCell ref="A15:C15"/>
    <mergeCell ref="W25:AC25"/>
    <mergeCell ref="AD25:AL25"/>
    <mergeCell ref="W26:AC26"/>
    <mergeCell ref="AD26:AL26"/>
    <mergeCell ref="W27:AC27"/>
    <mergeCell ref="AD27:AL27"/>
    <mergeCell ref="W28:AC28"/>
    <mergeCell ref="AD28:AL28"/>
    <mergeCell ref="D7:L7"/>
    <mergeCell ref="M7:Q7"/>
    <mergeCell ref="D8:L8"/>
    <mergeCell ref="M8:Q8"/>
    <mergeCell ref="L23:P23"/>
    <mergeCell ref="Q23:V23"/>
    <mergeCell ref="D13:L13"/>
    <mergeCell ref="D14:L14"/>
    <mergeCell ref="M13:Q13"/>
    <mergeCell ref="R13:X13"/>
    <mergeCell ref="R10:X10"/>
    <mergeCell ref="Y10:AF10"/>
    <mergeCell ref="R7:X7"/>
    <mergeCell ref="Y7:AF7"/>
    <mergeCell ref="AG7:AO7"/>
    <mergeCell ref="R8:X8"/>
    <mergeCell ref="AD40:AL40"/>
    <mergeCell ref="C27:K27"/>
    <mergeCell ref="C24:K24"/>
    <mergeCell ref="C25:K25"/>
    <mergeCell ref="L25:P25"/>
    <mergeCell ref="Q25:V25"/>
    <mergeCell ref="C26:K26"/>
    <mergeCell ref="L26:P26"/>
    <mergeCell ref="Q26:V26"/>
    <mergeCell ref="L27:P27"/>
    <mergeCell ref="Q27:V27"/>
    <mergeCell ref="C28:K28"/>
    <mergeCell ref="L28:P28"/>
    <mergeCell ref="Q28:V28"/>
    <mergeCell ref="A31:AS31"/>
    <mergeCell ref="C39:K39"/>
    <mergeCell ref="L39:P39"/>
    <mergeCell ref="AM27:AV27"/>
    <mergeCell ref="A30:E30"/>
    <mergeCell ref="AD24:AL24"/>
    <mergeCell ref="L24:P24"/>
    <mergeCell ref="Q24:V24"/>
    <mergeCell ref="W24:AC24"/>
    <mergeCell ref="AM26:AV26"/>
    <mergeCell ref="AW39:BD39"/>
    <mergeCell ref="Q39:V39"/>
    <mergeCell ref="C38:K38"/>
    <mergeCell ref="L38:P38"/>
    <mergeCell ref="W37:AC37"/>
    <mergeCell ref="W38:AC38"/>
    <mergeCell ref="AD38:AL38"/>
    <mergeCell ref="W39:AC39"/>
    <mergeCell ref="AD39:AL39"/>
    <mergeCell ref="BX39:CB39"/>
    <mergeCell ref="CC39:CE39"/>
    <mergeCell ref="BX40:CB40"/>
    <mergeCell ref="CC40:CE40"/>
    <mergeCell ref="BT37:BW37"/>
    <mergeCell ref="AM40:AV40"/>
    <mergeCell ref="AW40:BD40"/>
    <mergeCell ref="AD37:AL37"/>
    <mergeCell ref="BE37:BL37"/>
    <mergeCell ref="BM37:BS37"/>
    <mergeCell ref="BE38:BL38"/>
    <mergeCell ref="BM38:BS38"/>
    <mergeCell ref="BT38:BW38"/>
    <mergeCell ref="BE39:BL39"/>
    <mergeCell ref="BM39:BS39"/>
    <mergeCell ref="BT39:BW39"/>
    <mergeCell ref="BE40:BL40"/>
    <mergeCell ref="BM40:BS40"/>
    <mergeCell ref="BT40:BW40"/>
    <mergeCell ref="AW37:BD37"/>
    <mergeCell ref="AM37:AV37"/>
    <mergeCell ref="AM38:AV38"/>
    <mergeCell ref="AW38:BD38"/>
    <mergeCell ref="AM39:AV39"/>
    <mergeCell ref="CC37:CE37"/>
    <mergeCell ref="BX37:CB37"/>
    <mergeCell ref="BX38:CB38"/>
    <mergeCell ref="CC38:CE38"/>
    <mergeCell ref="Q38:V38"/>
    <mergeCell ref="A27:B27"/>
    <mergeCell ref="A28:B28"/>
    <mergeCell ref="A35:CC35"/>
    <mergeCell ref="CD35:CE35"/>
    <mergeCell ref="AT31:CD31"/>
    <mergeCell ref="BM27:BS27"/>
    <mergeCell ref="BT27:BW27"/>
    <mergeCell ref="BM28:BS28"/>
    <mergeCell ref="BT28:BW28"/>
    <mergeCell ref="BX28:CB28"/>
    <mergeCell ref="CC28:CE28"/>
    <mergeCell ref="CC36:CE36"/>
    <mergeCell ref="A32:CE32"/>
    <mergeCell ref="AM28:BL28"/>
    <mergeCell ref="A33:CE33"/>
    <mergeCell ref="C36:AL36"/>
    <mergeCell ref="AM36:CB36"/>
    <mergeCell ref="A25:B25"/>
    <mergeCell ref="A26:B26"/>
    <mergeCell ref="Y13:AF13"/>
    <mergeCell ref="AG13:AO13"/>
    <mergeCell ref="M14:Q14"/>
    <mergeCell ref="R14:X14"/>
    <mergeCell ref="Y14:AF14"/>
    <mergeCell ref="AG14:AO14"/>
    <mergeCell ref="BA14:BH14"/>
    <mergeCell ref="AP14:AZ14"/>
    <mergeCell ref="AP15:AZ15"/>
    <mergeCell ref="BA15:BH15"/>
    <mergeCell ref="AP16:BA16"/>
    <mergeCell ref="D15:L15"/>
    <mergeCell ref="M15:Q15"/>
    <mergeCell ref="R15:X15"/>
    <mergeCell ref="AM23:AV23"/>
    <mergeCell ref="AW23:BC23"/>
    <mergeCell ref="BD23:BL23"/>
    <mergeCell ref="AM24:AV24"/>
    <mergeCell ref="AW24:BC24"/>
    <mergeCell ref="BD24:BL24"/>
    <mergeCell ref="AM25:AV25"/>
    <mergeCell ref="AW25:BC25"/>
    <mergeCell ref="Y15:AF15"/>
    <mergeCell ref="AG15:AO15"/>
    <mergeCell ref="B16:AO17"/>
    <mergeCell ref="B18:AO18"/>
    <mergeCell ref="C23:K23"/>
    <mergeCell ref="C21:K21"/>
    <mergeCell ref="L21:P21"/>
    <mergeCell ref="Q21:V21"/>
    <mergeCell ref="W21:AC21"/>
    <mergeCell ref="AD21:AL21"/>
    <mergeCell ref="C22:K22"/>
    <mergeCell ref="L22:P22"/>
    <mergeCell ref="Q22:V22"/>
    <mergeCell ref="W22:AC22"/>
    <mergeCell ref="AD22:AL22"/>
    <mergeCell ref="W23:AC23"/>
    <mergeCell ref="AD23:AL23"/>
    <mergeCell ref="AM21:AV21"/>
    <mergeCell ref="A20:CC20"/>
    <mergeCell ref="BI15:BN15"/>
    <mergeCell ref="BX25:CB25"/>
    <mergeCell ref="CC25:CE25"/>
    <mergeCell ref="BX26:CB26"/>
    <mergeCell ref="CC26:CE26"/>
    <mergeCell ref="BX27:CB27"/>
    <mergeCell ref="CC27:CE27"/>
    <mergeCell ref="AM22:AV22"/>
    <mergeCell ref="AW22:BC22"/>
    <mergeCell ref="BD22:BL22"/>
    <mergeCell ref="BM22:BS22"/>
    <mergeCell ref="BT23:BW23"/>
    <mergeCell ref="BM23:BS23"/>
    <mergeCell ref="BM26:BS26"/>
    <mergeCell ref="BT26:BW26"/>
    <mergeCell ref="AW26:BC26"/>
    <mergeCell ref="BD26:BL26"/>
    <mergeCell ref="BM25:BS25"/>
    <mergeCell ref="BT25:BW25"/>
    <mergeCell ref="AW27:BC27"/>
    <mergeCell ref="BD27:BL27"/>
    <mergeCell ref="BD25:BL25"/>
    <mergeCell ref="BO13:BU13"/>
    <mergeCell ref="BV13:CC13"/>
    <mergeCell ref="BV14:CC14"/>
    <mergeCell ref="BO15:CC15"/>
    <mergeCell ref="BO14:BU14"/>
    <mergeCell ref="BT22:BW22"/>
    <mergeCell ref="BM24:BS24"/>
    <mergeCell ref="BT24:BW24"/>
    <mergeCell ref="BV12:CC12"/>
    <mergeCell ref="BX22:CB22"/>
    <mergeCell ref="CC22:CE22"/>
    <mergeCell ref="CC23:CE23"/>
    <mergeCell ref="BX23:CB23"/>
    <mergeCell ref="BX24:CB24"/>
    <mergeCell ref="CC24:CE24"/>
    <mergeCell ref="CC21:CE21"/>
    <mergeCell ref="AP18:CC18"/>
    <mergeCell ref="AW21:BC21"/>
    <mergeCell ref="BD21:BL21"/>
    <mergeCell ref="BM21:BS21"/>
    <mergeCell ref="BT21:BW21"/>
    <mergeCell ref="BX21:CB21"/>
    <mergeCell ref="CD20:CE20"/>
    <mergeCell ref="BI14:BN14"/>
  </mergeCells>
  <pageMargins left="0.2097222" right="0.2097222" top="5.9722219999999999E-2" bottom="0.2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H6"/>
  <sheetViews>
    <sheetView showGridLines="0" workbookViewId="0">
      <selection activeCell="A4" sqref="A4:H4"/>
    </sheetView>
  </sheetViews>
  <sheetFormatPr baseColWidth="10" defaultRowHeight="14.4" x14ac:dyDescent="0.3"/>
  <cols>
    <col min="1" max="2" width="17.5546875" customWidth="1"/>
    <col min="3" max="3" width="5.5546875" customWidth="1"/>
    <col min="4" max="4" width="53" customWidth="1"/>
    <col min="5" max="5" width="8.109375" customWidth="1"/>
    <col min="6" max="6" width="3.6640625" customWidth="1"/>
    <col min="7" max="7" width="16.6640625" customWidth="1"/>
    <col min="8" max="8" width="18.33203125" customWidth="1"/>
  </cols>
  <sheetData>
    <row r="1" spans="1:8" ht="50.25" customHeight="1" x14ac:dyDescent="0.3">
      <c r="A1" s="52" t="s">
        <v>0</v>
      </c>
      <c r="B1" s="52"/>
      <c r="C1" s="52"/>
      <c r="D1" s="52"/>
      <c r="E1" s="52"/>
      <c r="F1" s="52"/>
      <c r="G1" s="51" t="s">
        <v>1</v>
      </c>
      <c r="H1" s="51"/>
    </row>
    <row r="2" spans="1:8" ht="32.25" customHeight="1" x14ac:dyDescent="0.3">
      <c r="A2" s="53" t="s">
        <v>2</v>
      </c>
      <c r="B2" s="53"/>
      <c r="C2" s="53"/>
      <c r="D2" s="2" t="s">
        <v>3</v>
      </c>
      <c r="E2" s="54" t="s">
        <v>232</v>
      </c>
      <c r="F2" s="54"/>
      <c r="G2" s="54"/>
      <c r="H2" s="54"/>
    </row>
    <row r="3" spans="1:8" ht="28.5" customHeight="1" x14ac:dyDescent="0.3">
      <c r="A3" s="53" t="s">
        <v>4</v>
      </c>
      <c r="B3" s="53"/>
      <c r="C3" s="53"/>
      <c r="D3" s="2" t="s">
        <v>5</v>
      </c>
      <c r="E3" s="54" t="s">
        <v>398</v>
      </c>
      <c r="F3" s="54"/>
      <c r="G3" s="54"/>
      <c r="H3" s="54"/>
    </row>
    <row r="4" spans="1:8" ht="29.25" customHeight="1" x14ac:dyDescent="0.3">
      <c r="A4" s="50" t="s">
        <v>161</v>
      </c>
      <c r="B4" s="50"/>
      <c r="C4" s="50"/>
      <c r="D4" s="50"/>
      <c r="E4" s="50"/>
      <c r="F4" s="50"/>
      <c r="G4" s="50"/>
      <c r="H4" s="50"/>
    </row>
    <row r="5" spans="1:8" ht="25.5" customHeight="1" x14ac:dyDescent="0.3">
      <c r="A5" s="4" t="s">
        <v>156</v>
      </c>
      <c r="B5" s="5" t="s">
        <v>157</v>
      </c>
      <c r="C5" s="56" t="s">
        <v>158</v>
      </c>
      <c r="D5" s="56"/>
      <c r="E5" s="56"/>
      <c r="F5" s="56" t="s">
        <v>162</v>
      </c>
      <c r="G5" s="56"/>
      <c r="H5" s="5" t="s">
        <v>163</v>
      </c>
    </row>
    <row r="6" spans="1:8" ht="25.5" customHeight="1" x14ac:dyDescent="0.3">
      <c r="A6" s="7"/>
      <c r="B6" s="3"/>
      <c r="C6" s="33"/>
      <c r="D6" s="33"/>
      <c r="E6" s="33"/>
      <c r="F6" s="62"/>
      <c r="G6" s="62"/>
      <c r="H6" s="3"/>
    </row>
  </sheetData>
  <mergeCells count="11">
    <mergeCell ref="A4:H4"/>
    <mergeCell ref="C5:E5"/>
    <mergeCell ref="F5:G5"/>
    <mergeCell ref="C6:E6"/>
    <mergeCell ref="F6:G6"/>
    <mergeCell ref="A1:F1"/>
    <mergeCell ref="G1:H1"/>
    <mergeCell ref="A2:C2"/>
    <mergeCell ref="E2:H2"/>
    <mergeCell ref="A3:C3"/>
    <mergeCell ref="E3:H3"/>
  </mergeCells>
  <pageMargins left="0.2097222" right="0.2097222" top="5.9722219999999999E-2" bottom="0.2" header="0.3" footer="0.3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67"/>
  <sheetViews>
    <sheetView showGridLines="0" topLeftCell="A9" workbookViewId="0">
      <selection activeCell="H5" sqref="H5"/>
    </sheetView>
  </sheetViews>
  <sheetFormatPr baseColWidth="10" defaultRowHeight="14.4" x14ac:dyDescent="0.3"/>
  <cols>
    <col min="1" max="2" width="17.5546875" customWidth="1"/>
    <col min="3" max="3" width="5.5546875" customWidth="1"/>
    <col min="4" max="4" width="53" customWidth="1"/>
    <col min="5" max="5" width="8.109375" customWidth="1"/>
    <col min="6" max="6" width="3.6640625" customWidth="1"/>
    <col min="7" max="7" width="16.6640625" customWidth="1"/>
    <col min="8" max="8" width="45.21875" bestFit="1" customWidth="1"/>
  </cols>
  <sheetData>
    <row r="1" spans="1:8" ht="50.25" customHeight="1" x14ac:dyDescent="0.3">
      <c r="A1" s="52" t="s">
        <v>0</v>
      </c>
      <c r="B1" s="52"/>
      <c r="C1" s="52"/>
      <c r="D1" s="52"/>
      <c r="E1" s="52"/>
      <c r="F1" s="52"/>
      <c r="G1" s="51" t="s">
        <v>1</v>
      </c>
      <c r="H1" s="51"/>
    </row>
    <row r="2" spans="1:8" ht="32.25" customHeight="1" x14ac:dyDescent="0.3">
      <c r="A2" s="53" t="s">
        <v>2</v>
      </c>
      <c r="B2" s="53"/>
      <c r="C2" s="53"/>
      <c r="D2" s="2" t="s">
        <v>3</v>
      </c>
      <c r="E2" s="54" t="s">
        <v>232</v>
      </c>
      <c r="F2" s="54"/>
      <c r="G2" s="54"/>
      <c r="H2" s="54"/>
    </row>
    <row r="3" spans="1:8" ht="28.5" customHeight="1" x14ac:dyDescent="0.3">
      <c r="A3" s="53" t="s">
        <v>4</v>
      </c>
      <c r="B3" s="53"/>
      <c r="C3" s="53"/>
      <c r="D3" s="2" t="s">
        <v>5</v>
      </c>
      <c r="E3" s="54" t="s">
        <v>396</v>
      </c>
      <c r="F3" s="54"/>
      <c r="G3" s="54"/>
      <c r="H3" s="54"/>
    </row>
    <row r="4" spans="1:8" ht="29.25" customHeight="1" x14ac:dyDescent="0.3">
      <c r="A4" s="50" t="s">
        <v>155</v>
      </c>
      <c r="B4" s="50"/>
      <c r="C4" s="50"/>
      <c r="D4" s="50"/>
      <c r="E4" s="50"/>
      <c r="F4" s="50"/>
      <c r="G4" s="50"/>
      <c r="H4" s="50"/>
    </row>
    <row r="5" spans="1:8" ht="25.5" customHeight="1" x14ac:dyDescent="0.3">
      <c r="A5" s="9" t="s">
        <v>156</v>
      </c>
      <c r="B5" s="10" t="s">
        <v>157</v>
      </c>
      <c r="C5" s="97" t="s">
        <v>158</v>
      </c>
      <c r="D5" s="97"/>
      <c r="E5" s="97"/>
      <c r="F5" s="97" t="s">
        <v>159</v>
      </c>
      <c r="G5" s="97"/>
      <c r="H5" s="10" t="s">
        <v>160</v>
      </c>
    </row>
    <row r="6" spans="1:8" ht="24.75" customHeight="1" x14ac:dyDescent="0.3">
      <c r="A6" s="11" t="s">
        <v>235</v>
      </c>
      <c r="B6" s="11">
        <v>0</v>
      </c>
      <c r="C6" s="37" t="s">
        <v>324</v>
      </c>
      <c r="D6" s="37"/>
      <c r="E6" s="37"/>
      <c r="F6" s="96">
        <v>45657</v>
      </c>
      <c r="G6" s="96"/>
      <c r="H6" s="11" t="s">
        <v>371</v>
      </c>
    </row>
    <row r="7" spans="1:8" ht="25.5" customHeight="1" x14ac:dyDescent="0.3">
      <c r="A7" s="11" t="s">
        <v>236</v>
      </c>
      <c r="B7" s="11" t="s">
        <v>283</v>
      </c>
      <c r="C7" s="37" t="s">
        <v>325</v>
      </c>
      <c r="D7" s="37" t="s">
        <v>325</v>
      </c>
      <c r="E7" s="37" t="s">
        <v>325</v>
      </c>
      <c r="F7" s="96">
        <v>45658</v>
      </c>
      <c r="G7" s="96">
        <v>45658</v>
      </c>
      <c r="H7" s="11" t="s">
        <v>372</v>
      </c>
    </row>
    <row r="8" spans="1:8" ht="25.5" customHeight="1" x14ac:dyDescent="0.3">
      <c r="A8" s="11" t="s">
        <v>237</v>
      </c>
      <c r="B8" s="11" t="s">
        <v>284</v>
      </c>
      <c r="C8" s="37" t="s">
        <v>326</v>
      </c>
      <c r="D8" s="37" t="s">
        <v>326</v>
      </c>
      <c r="E8" s="37" t="s">
        <v>326</v>
      </c>
      <c r="F8" s="96">
        <v>45658</v>
      </c>
      <c r="G8" s="96">
        <v>45658</v>
      </c>
      <c r="H8" s="11" t="s">
        <v>372</v>
      </c>
    </row>
    <row r="9" spans="1:8" ht="25.5" customHeight="1" x14ac:dyDescent="0.3">
      <c r="A9" s="11" t="s">
        <v>238</v>
      </c>
      <c r="B9" s="11" t="s">
        <v>285</v>
      </c>
      <c r="C9" s="37" t="s">
        <v>327</v>
      </c>
      <c r="D9" s="37" t="s">
        <v>327</v>
      </c>
      <c r="E9" s="37" t="s">
        <v>327</v>
      </c>
      <c r="F9" s="96">
        <v>45659</v>
      </c>
      <c r="G9" s="96">
        <v>45659</v>
      </c>
      <c r="H9" s="11" t="s">
        <v>373</v>
      </c>
    </row>
    <row r="10" spans="1:8" ht="25.5" customHeight="1" x14ac:dyDescent="0.3">
      <c r="A10" s="11" t="s">
        <v>239</v>
      </c>
      <c r="B10" s="11" t="s">
        <v>286</v>
      </c>
      <c r="C10" s="37" t="s">
        <v>328</v>
      </c>
      <c r="D10" s="37" t="s">
        <v>328</v>
      </c>
      <c r="E10" s="37" t="s">
        <v>328</v>
      </c>
      <c r="F10" s="96">
        <v>45659</v>
      </c>
      <c r="G10" s="96">
        <v>45659</v>
      </c>
      <c r="H10" s="11" t="s">
        <v>374</v>
      </c>
    </row>
    <row r="11" spans="1:8" ht="24.75" customHeight="1" x14ac:dyDescent="0.3">
      <c r="A11" s="11" t="s">
        <v>240</v>
      </c>
      <c r="B11" s="11" t="s">
        <v>287</v>
      </c>
      <c r="C11" s="37" t="s">
        <v>329</v>
      </c>
      <c r="D11" s="37" t="s">
        <v>329</v>
      </c>
      <c r="E11" s="37" t="s">
        <v>329</v>
      </c>
      <c r="F11" s="96">
        <v>45659</v>
      </c>
      <c r="G11" s="96">
        <v>45659</v>
      </c>
      <c r="H11" s="11" t="s">
        <v>374</v>
      </c>
    </row>
    <row r="12" spans="1:8" ht="25.5" customHeight="1" x14ac:dyDescent="0.3">
      <c r="A12" s="11" t="s">
        <v>241</v>
      </c>
      <c r="B12" s="11" t="s">
        <v>288</v>
      </c>
      <c r="C12" s="37" t="s">
        <v>330</v>
      </c>
      <c r="D12" s="37" t="s">
        <v>330</v>
      </c>
      <c r="E12" s="37" t="s">
        <v>330</v>
      </c>
      <c r="F12" s="96">
        <v>45659</v>
      </c>
      <c r="G12" s="96">
        <v>45659</v>
      </c>
      <c r="H12" s="11" t="s">
        <v>374</v>
      </c>
    </row>
    <row r="13" spans="1:8" ht="25.5" customHeight="1" x14ac:dyDescent="0.3">
      <c r="A13" s="11" t="s">
        <v>242</v>
      </c>
      <c r="B13" s="11" t="s">
        <v>289</v>
      </c>
      <c r="C13" s="37" t="s">
        <v>331</v>
      </c>
      <c r="D13" s="37" t="s">
        <v>331</v>
      </c>
      <c r="E13" s="37" t="s">
        <v>331</v>
      </c>
      <c r="F13" s="96">
        <v>45659</v>
      </c>
      <c r="G13" s="96">
        <v>45659</v>
      </c>
      <c r="H13" s="11" t="s">
        <v>374</v>
      </c>
    </row>
    <row r="14" spans="1:8" ht="25.5" customHeight="1" x14ac:dyDescent="0.3">
      <c r="A14" s="11" t="s">
        <v>243</v>
      </c>
      <c r="B14" s="11" t="s">
        <v>290</v>
      </c>
      <c r="C14" s="37" t="s">
        <v>332</v>
      </c>
      <c r="D14" s="37" t="s">
        <v>332</v>
      </c>
      <c r="E14" s="37" t="s">
        <v>332</v>
      </c>
      <c r="F14" s="96">
        <v>45659</v>
      </c>
      <c r="G14" s="96">
        <v>45659</v>
      </c>
      <c r="H14" s="11" t="s">
        <v>374</v>
      </c>
    </row>
    <row r="15" spans="1:8" ht="25.5" customHeight="1" x14ac:dyDescent="0.3">
      <c r="A15" s="11" t="s">
        <v>244</v>
      </c>
      <c r="B15" s="11" t="s">
        <v>291</v>
      </c>
      <c r="C15" s="37" t="s">
        <v>333</v>
      </c>
      <c r="D15" s="37" t="s">
        <v>333</v>
      </c>
      <c r="E15" s="37" t="s">
        <v>333</v>
      </c>
      <c r="F15" s="96">
        <v>45659</v>
      </c>
      <c r="G15" s="96">
        <v>45659</v>
      </c>
      <c r="H15" s="11" t="s">
        <v>374</v>
      </c>
    </row>
    <row r="16" spans="1:8" ht="25.5" customHeight="1" x14ac:dyDescent="0.3">
      <c r="A16" s="11" t="s">
        <v>245</v>
      </c>
      <c r="B16" s="11" t="s">
        <v>292</v>
      </c>
      <c r="C16" s="37" t="s">
        <v>334</v>
      </c>
      <c r="D16" s="37" t="s">
        <v>334</v>
      </c>
      <c r="E16" s="37" t="s">
        <v>334</v>
      </c>
      <c r="F16" s="96">
        <v>45659</v>
      </c>
      <c r="G16" s="96">
        <v>45659</v>
      </c>
      <c r="H16" s="11" t="s">
        <v>374</v>
      </c>
    </row>
    <row r="17" spans="1:8" ht="25.5" customHeight="1" x14ac:dyDescent="0.3">
      <c r="A17" s="11" t="s">
        <v>246</v>
      </c>
      <c r="B17" s="11" t="s">
        <v>293</v>
      </c>
      <c r="C17" s="37" t="s">
        <v>335</v>
      </c>
      <c r="D17" s="37" t="s">
        <v>335</v>
      </c>
      <c r="E17" s="37" t="s">
        <v>335</v>
      </c>
      <c r="F17" s="96">
        <v>45659</v>
      </c>
      <c r="G17" s="96">
        <v>45659</v>
      </c>
      <c r="H17" s="11" t="s">
        <v>374</v>
      </c>
    </row>
    <row r="18" spans="1:8" ht="24.75" customHeight="1" x14ac:dyDescent="0.3">
      <c r="A18" s="11" t="s">
        <v>247</v>
      </c>
      <c r="B18" s="11" t="s">
        <v>294</v>
      </c>
      <c r="C18" s="37" t="s">
        <v>336</v>
      </c>
      <c r="D18" s="37" t="s">
        <v>336</v>
      </c>
      <c r="E18" s="37" t="s">
        <v>336</v>
      </c>
      <c r="F18" s="96">
        <v>45659</v>
      </c>
      <c r="G18" s="96">
        <v>45659</v>
      </c>
      <c r="H18" s="11" t="s">
        <v>374</v>
      </c>
    </row>
    <row r="19" spans="1:8" ht="25.5" customHeight="1" x14ac:dyDescent="0.3">
      <c r="A19" s="11" t="s">
        <v>248</v>
      </c>
      <c r="B19" s="11">
        <v>0</v>
      </c>
      <c r="C19" s="37" t="s">
        <v>337</v>
      </c>
      <c r="D19" s="37" t="s">
        <v>337</v>
      </c>
      <c r="E19" s="37" t="s">
        <v>337</v>
      </c>
      <c r="F19" s="96">
        <v>45673</v>
      </c>
      <c r="G19" s="96">
        <v>45673</v>
      </c>
      <c r="H19" s="11" t="s">
        <v>375</v>
      </c>
    </row>
    <row r="20" spans="1:8" ht="25.5" customHeight="1" x14ac:dyDescent="0.3">
      <c r="A20" s="11" t="s">
        <v>249</v>
      </c>
      <c r="B20" s="11">
        <v>0</v>
      </c>
      <c r="C20" s="37" t="s">
        <v>337</v>
      </c>
      <c r="D20" s="37" t="s">
        <v>337</v>
      </c>
      <c r="E20" s="37" t="s">
        <v>337</v>
      </c>
      <c r="F20" s="96">
        <v>45673</v>
      </c>
      <c r="G20" s="96">
        <v>45673</v>
      </c>
      <c r="H20" s="11" t="s">
        <v>375</v>
      </c>
    </row>
    <row r="21" spans="1:8" ht="25.5" customHeight="1" x14ac:dyDescent="0.3">
      <c r="A21" s="11" t="s">
        <v>245</v>
      </c>
      <c r="B21" s="11" t="s">
        <v>292</v>
      </c>
      <c r="C21" s="37" t="s">
        <v>334</v>
      </c>
      <c r="D21" s="37" t="s">
        <v>334</v>
      </c>
      <c r="E21" s="37" t="s">
        <v>334</v>
      </c>
      <c r="F21" s="96">
        <v>45680</v>
      </c>
      <c r="G21" s="96">
        <v>45680</v>
      </c>
      <c r="H21" s="11" t="s">
        <v>373</v>
      </c>
    </row>
    <row r="22" spans="1:8" ht="25.5" customHeight="1" x14ac:dyDescent="0.3">
      <c r="A22" s="11" t="s">
        <v>250</v>
      </c>
      <c r="B22" s="11" t="s">
        <v>295</v>
      </c>
      <c r="C22" s="37" t="s">
        <v>338</v>
      </c>
      <c r="D22" s="37" t="s">
        <v>338</v>
      </c>
      <c r="E22" s="37" t="s">
        <v>338</v>
      </c>
      <c r="F22" s="96">
        <v>45687</v>
      </c>
      <c r="G22" s="96">
        <v>45687</v>
      </c>
      <c r="H22" s="11" t="s">
        <v>372</v>
      </c>
    </row>
    <row r="23" spans="1:8" ht="25.5" customHeight="1" x14ac:dyDescent="0.3">
      <c r="A23" s="11" t="s">
        <v>251</v>
      </c>
      <c r="B23" s="11" t="s">
        <v>296</v>
      </c>
      <c r="C23" s="37" t="s">
        <v>339</v>
      </c>
      <c r="D23" s="37" t="s">
        <v>339</v>
      </c>
      <c r="E23" s="37" t="s">
        <v>339</v>
      </c>
      <c r="F23" s="96">
        <v>45687</v>
      </c>
      <c r="G23" s="96">
        <v>45687</v>
      </c>
      <c r="H23" s="11" t="s">
        <v>372</v>
      </c>
    </row>
    <row r="24" spans="1:8" ht="25.5" customHeight="1" x14ac:dyDescent="0.3">
      <c r="A24" s="11" t="s">
        <v>252</v>
      </c>
      <c r="B24" s="11" t="s">
        <v>297</v>
      </c>
      <c r="C24" s="37" t="s">
        <v>340</v>
      </c>
      <c r="D24" s="37" t="s">
        <v>340</v>
      </c>
      <c r="E24" s="37" t="s">
        <v>340</v>
      </c>
      <c r="F24" s="96">
        <v>45691</v>
      </c>
      <c r="G24" s="96">
        <v>45691</v>
      </c>
      <c r="H24" s="11" t="s">
        <v>376</v>
      </c>
    </row>
    <row r="25" spans="1:8" ht="25.5" customHeight="1" x14ac:dyDescent="0.3">
      <c r="A25" s="11" t="s">
        <v>253</v>
      </c>
      <c r="B25" s="11" t="s">
        <v>298</v>
      </c>
      <c r="C25" s="37" t="s">
        <v>341</v>
      </c>
      <c r="D25" s="37" t="s">
        <v>341</v>
      </c>
      <c r="E25" s="37" t="s">
        <v>341</v>
      </c>
      <c r="F25" s="96">
        <v>45691</v>
      </c>
      <c r="G25" s="96">
        <v>45691</v>
      </c>
      <c r="H25" s="11" t="s">
        <v>374</v>
      </c>
    </row>
    <row r="26" spans="1:8" ht="25.5" customHeight="1" x14ac:dyDescent="0.3">
      <c r="A26" s="11" t="s">
        <v>242</v>
      </c>
      <c r="B26" s="11" t="s">
        <v>289</v>
      </c>
      <c r="C26" s="37" t="s">
        <v>331</v>
      </c>
      <c r="D26" s="37" t="s">
        <v>331</v>
      </c>
      <c r="E26" s="37" t="s">
        <v>331</v>
      </c>
      <c r="F26" s="96">
        <v>45694</v>
      </c>
      <c r="G26" s="96">
        <v>45694</v>
      </c>
      <c r="H26" s="11" t="s">
        <v>373</v>
      </c>
    </row>
    <row r="27" spans="1:8" ht="25.5" customHeight="1" x14ac:dyDescent="0.3">
      <c r="A27" s="11" t="s">
        <v>244</v>
      </c>
      <c r="B27" s="11" t="s">
        <v>291</v>
      </c>
      <c r="C27" s="37" t="s">
        <v>333</v>
      </c>
      <c r="D27" s="37" t="s">
        <v>333</v>
      </c>
      <c r="E27" s="37" t="s">
        <v>333</v>
      </c>
      <c r="F27" s="96">
        <v>45694</v>
      </c>
      <c r="G27" s="96">
        <v>45694</v>
      </c>
      <c r="H27" s="11" t="s">
        <v>373</v>
      </c>
    </row>
    <row r="28" spans="1:8" ht="25.5" customHeight="1" x14ac:dyDescent="0.3">
      <c r="A28" s="11" t="s">
        <v>254</v>
      </c>
      <c r="B28" s="11" t="s">
        <v>299</v>
      </c>
      <c r="C28" s="37" t="s">
        <v>342</v>
      </c>
      <c r="D28" s="37" t="s">
        <v>342</v>
      </c>
      <c r="E28" s="37" t="s">
        <v>342</v>
      </c>
      <c r="F28" s="96">
        <v>45704</v>
      </c>
      <c r="G28" s="96">
        <v>45704</v>
      </c>
      <c r="H28" s="11" t="s">
        <v>376</v>
      </c>
    </row>
    <row r="29" spans="1:8" ht="25.5" customHeight="1" x14ac:dyDescent="0.3">
      <c r="A29" s="11" t="s">
        <v>247</v>
      </c>
      <c r="B29" s="11" t="s">
        <v>294</v>
      </c>
      <c r="C29" s="37" t="s">
        <v>336</v>
      </c>
      <c r="D29" s="37" t="s">
        <v>336</v>
      </c>
      <c r="E29" s="37" t="s">
        <v>336</v>
      </c>
      <c r="F29" s="96">
        <v>45708</v>
      </c>
      <c r="G29" s="96">
        <v>45708</v>
      </c>
      <c r="H29" s="11" t="s">
        <v>373</v>
      </c>
    </row>
    <row r="30" spans="1:8" ht="25.5" customHeight="1" x14ac:dyDescent="0.3">
      <c r="A30" s="11" t="s">
        <v>255</v>
      </c>
      <c r="B30" s="11" t="s">
        <v>300</v>
      </c>
      <c r="C30" s="37" t="s">
        <v>343</v>
      </c>
      <c r="D30" s="37" t="s">
        <v>343</v>
      </c>
      <c r="E30" s="37" t="s">
        <v>343</v>
      </c>
      <c r="F30" s="96">
        <v>45715</v>
      </c>
      <c r="G30" s="96">
        <v>45715</v>
      </c>
      <c r="H30" s="11" t="s">
        <v>372</v>
      </c>
    </row>
    <row r="31" spans="1:8" ht="25.5" customHeight="1" x14ac:dyDescent="0.3">
      <c r="A31" s="11" t="s">
        <v>256</v>
      </c>
      <c r="B31" s="11" t="s">
        <v>301</v>
      </c>
      <c r="C31" s="37" t="s">
        <v>344</v>
      </c>
      <c r="D31" s="37" t="s">
        <v>344</v>
      </c>
      <c r="E31" s="37" t="s">
        <v>344</v>
      </c>
      <c r="F31" s="96">
        <v>45719</v>
      </c>
      <c r="G31" s="96">
        <v>45719</v>
      </c>
      <c r="H31" s="11" t="s">
        <v>374</v>
      </c>
    </row>
    <row r="32" spans="1:8" ht="25.5" customHeight="1" x14ac:dyDescent="0.3">
      <c r="A32" s="11" t="s">
        <v>257</v>
      </c>
      <c r="B32" s="11" t="s">
        <v>302</v>
      </c>
      <c r="C32" s="37" t="s">
        <v>345</v>
      </c>
      <c r="D32" s="37" t="s">
        <v>345</v>
      </c>
      <c r="E32" s="37" t="s">
        <v>345</v>
      </c>
      <c r="F32" s="96">
        <v>45719</v>
      </c>
      <c r="G32" s="96">
        <v>45719</v>
      </c>
      <c r="H32" s="11" t="s">
        <v>374</v>
      </c>
    </row>
    <row r="33" spans="1:8" ht="25.5" customHeight="1" x14ac:dyDescent="0.3">
      <c r="A33" s="11" t="s">
        <v>258</v>
      </c>
      <c r="B33" s="11" t="s">
        <v>303</v>
      </c>
      <c r="C33" s="37" t="s">
        <v>346</v>
      </c>
      <c r="D33" s="37" t="s">
        <v>346</v>
      </c>
      <c r="E33" s="37" t="s">
        <v>346</v>
      </c>
      <c r="F33" s="96">
        <v>45722</v>
      </c>
      <c r="G33" s="96">
        <v>45722</v>
      </c>
      <c r="H33" s="11" t="s">
        <v>377</v>
      </c>
    </row>
    <row r="34" spans="1:8" ht="25.5" customHeight="1" x14ac:dyDescent="0.3">
      <c r="A34" s="11" t="s">
        <v>246</v>
      </c>
      <c r="B34" s="11" t="s">
        <v>293</v>
      </c>
      <c r="C34" s="37" t="s">
        <v>335</v>
      </c>
      <c r="D34" s="37" t="s">
        <v>335</v>
      </c>
      <c r="E34" s="37" t="s">
        <v>335</v>
      </c>
      <c r="F34" s="96">
        <v>45722</v>
      </c>
      <c r="G34" s="96">
        <v>45722</v>
      </c>
      <c r="H34" s="11" t="s">
        <v>373</v>
      </c>
    </row>
    <row r="35" spans="1:8" ht="25.5" customHeight="1" x14ac:dyDescent="0.3">
      <c r="A35" s="11" t="s">
        <v>259</v>
      </c>
      <c r="B35" s="11" t="s">
        <v>304</v>
      </c>
      <c r="C35" s="37" t="s">
        <v>347</v>
      </c>
      <c r="D35" s="37" t="s">
        <v>347</v>
      </c>
      <c r="E35" s="37" t="s">
        <v>347</v>
      </c>
      <c r="F35" s="96">
        <v>45729</v>
      </c>
      <c r="G35" s="96">
        <v>45729</v>
      </c>
      <c r="H35" s="11" t="s">
        <v>377</v>
      </c>
    </row>
    <row r="36" spans="1:8" ht="25.5" customHeight="1" x14ac:dyDescent="0.3">
      <c r="A36" s="11" t="s">
        <v>260</v>
      </c>
      <c r="B36" s="11" t="s">
        <v>305</v>
      </c>
      <c r="C36" s="37" t="s">
        <v>348</v>
      </c>
      <c r="D36" s="37" t="s">
        <v>348</v>
      </c>
      <c r="E36" s="37" t="s">
        <v>348</v>
      </c>
      <c r="F36" s="96">
        <v>45729</v>
      </c>
      <c r="G36" s="96">
        <v>45729</v>
      </c>
      <c r="H36" s="11" t="s">
        <v>377</v>
      </c>
    </row>
    <row r="37" spans="1:8" ht="25.5" customHeight="1" x14ac:dyDescent="0.3">
      <c r="A37" s="11" t="s">
        <v>254</v>
      </c>
      <c r="B37" s="11" t="s">
        <v>299</v>
      </c>
      <c r="C37" s="37" t="s">
        <v>342</v>
      </c>
      <c r="D37" s="37" t="s">
        <v>342</v>
      </c>
      <c r="E37" s="37" t="s">
        <v>342</v>
      </c>
      <c r="F37" s="96">
        <v>45729</v>
      </c>
      <c r="G37" s="96">
        <v>45729</v>
      </c>
      <c r="H37" s="11" t="s">
        <v>373</v>
      </c>
    </row>
    <row r="38" spans="1:8" ht="25.5" customHeight="1" x14ac:dyDescent="0.3">
      <c r="A38" s="11" t="s">
        <v>261</v>
      </c>
      <c r="B38" s="11" t="s">
        <v>306</v>
      </c>
      <c r="C38" s="37" t="s">
        <v>349</v>
      </c>
      <c r="D38" s="37" t="s">
        <v>349</v>
      </c>
      <c r="E38" s="37" t="s">
        <v>349</v>
      </c>
      <c r="F38" s="96">
        <v>45748</v>
      </c>
      <c r="G38" s="96">
        <v>45748</v>
      </c>
      <c r="H38" s="11" t="s">
        <v>374</v>
      </c>
    </row>
    <row r="39" spans="1:8" ht="25.5" customHeight="1" x14ac:dyDescent="0.3">
      <c r="A39" s="11" t="s">
        <v>241</v>
      </c>
      <c r="B39" s="11" t="s">
        <v>288</v>
      </c>
      <c r="C39" s="37" t="s">
        <v>330</v>
      </c>
      <c r="D39" s="37" t="s">
        <v>330</v>
      </c>
      <c r="E39" s="37" t="s">
        <v>330</v>
      </c>
      <c r="F39" s="96">
        <v>45813</v>
      </c>
      <c r="G39" s="96">
        <v>45813</v>
      </c>
      <c r="H39" s="11" t="s">
        <v>373</v>
      </c>
    </row>
    <row r="40" spans="1:8" ht="25.5" customHeight="1" x14ac:dyDescent="0.3">
      <c r="A40" s="11" t="s">
        <v>252</v>
      </c>
      <c r="B40" s="11" t="s">
        <v>297</v>
      </c>
      <c r="C40" s="37" t="s">
        <v>340</v>
      </c>
      <c r="D40" s="37" t="s">
        <v>340</v>
      </c>
      <c r="E40" s="37" t="s">
        <v>340</v>
      </c>
      <c r="F40" s="96">
        <v>45813</v>
      </c>
      <c r="G40" s="96">
        <v>45813</v>
      </c>
      <c r="H40" s="11" t="s">
        <v>373</v>
      </c>
    </row>
    <row r="41" spans="1:8" ht="25.5" customHeight="1" x14ac:dyDescent="0.3">
      <c r="A41" s="11" t="s">
        <v>261</v>
      </c>
      <c r="B41" s="11" t="s">
        <v>306</v>
      </c>
      <c r="C41" s="37" t="s">
        <v>349</v>
      </c>
      <c r="D41" s="37" t="s">
        <v>349</v>
      </c>
      <c r="E41" s="37" t="s">
        <v>349</v>
      </c>
      <c r="F41" s="96">
        <v>45834</v>
      </c>
      <c r="G41" s="96">
        <v>45834</v>
      </c>
      <c r="H41" s="11" t="s">
        <v>373</v>
      </c>
    </row>
    <row r="42" spans="1:8" ht="25.5" customHeight="1" x14ac:dyDescent="0.3">
      <c r="A42" s="11" t="s">
        <v>253</v>
      </c>
      <c r="B42" s="11" t="s">
        <v>298</v>
      </c>
      <c r="C42" s="37" t="s">
        <v>341</v>
      </c>
      <c r="D42" s="37" t="s">
        <v>341</v>
      </c>
      <c r="E42" s="37" t="s">
        <v>341</v>
      </c>
      <c r="F42" s="96">
        <v>45834</v>
      </c>
      <c r="G42" s="96">
        <v>45834</v>
      </c>
      <c r="H42" s="11" t="s">
        <v>373</v>
      </c>
    </row>
    <row r="43" spans="1:8" ht="25.5" customHeight="1" x14ac:dyDescent="0.3">
      <c r="A43" s="11" t="s">
        <v>262</v>
      </c>
      <c r="B43" s="11" t="s">
        <v>307</v>
      </c>
      <c r="C43" s="37" t="s">
        <v>350</v>
      </c>
      <c r="D43" s="37" t="s">
        <v>350</v>
      </c>
      <c r="E43" s="37" t="s">
        <v>350</v>
      </c>
      <c r="F43" s="96">
        <v>45862</v>
      </c>
      <c r="G43" s="96">
        <v>45862</v>
      </c>
      <c r="H43" s="11" t="s">
        <v>377</v>
      </c>
    </row>
    <row r="44" spans="1:8" ht="25.5" customHeight="1" x14ac:dyDescent="0.3">
      <c r="A44" s="11" t="s">
        <v>256</v>
      </c>
      <c r="B44" s="11" t="s">
        <v>301</v>
      </c>
      <c r="C44" s="37" t="s">
        <v>344</v>
      </c>
      <c r="D44" s="37" t="s">
        <v>344</v>
      </c>
      <c r="E44" s="37" t="s">
        <v>344</v>
      </c>
      <c r="F44" s="96">
        <v>45869</v>
      </c>
      <c r="G44" s="96">
        <v>45869</v>
      </c>
      <c r="H44" s="11" t="s">
        <v>373</v>
      </c>
    </row>
    <row r="45" spans="1:8" ht="25.5" customHeight="1" x14ac:dyDescent="0.3">
      <c r="A45" s="11" t="s">
        <v>263</v>
      </c>
      <c r="B45" s="11" t="s">
        <v>308</v>
      </c>
      <c r="C45" s="37" t="s">
        <v>351</v>
      </c>
      <c r="D45" s="37" t="s">
        <v>351</v>
      </c>
      <c r="E45" s="37" t="s">
        <v>351</v>
      </c>
      <c r="F45" s="96">
        <v>45876</v>
      </c>
      <c r="G45" s="96">
        <v>45876</v>
      </c>
      <c r="H45" s="11" t="s">
        <v>372</v>
      </c>
    </row>
    <row r="46" spans="1:8" ht="25.5" customHeight="1" x14ac:dyDescent="0.3">
      <c r="A46" s="11" t="s">
        <v>264</v>
      </c>
      <c r="B46" s="11">
        <v>0</v>
      </c>
      <c r="C46" s="37" t="s">
        <v>352</v>
      </c>
      <c r="D46" s="37" t="s">
        <v>352</v>
      </c>
      <c r="E46" s="37" t="s">
        <v>352</v>
      </c>
      <c r="F46" s="96">
        <v>45890</v>
      </c>
      <c r="G46" s="96">
        <v>45890</v>
      </c>
      <c r="H46" s="11" t="s">
        <v>375</v>
      </c>
    </row>
    <row r="47" spans="1:8" ht="25.5" customHeight="1" x14ac:dyDescent="0.3">
      <c r="A47" s="11" t="s">
        <v>257</v>
      </c>
      <c r="B47" s="11" t="s">
        <v>302</v>
      </c>
      <c r="C47" s="37" t="s">
        <v>345</v>
      </c>
      <c r="D47" s="37" t="s">
        <v>345</v>
      </c>
      <c r="E47" s="37" t="s">
        <v>345</v>
      </c>
      <c r="F47" s="96">
        <v>45890</v>
      </c>
      <c r="G47" s="96">
        <v>45890</v>
      </c>
      <c r="H47" s="11" t="s">
        <v>373</v>
      </c>
    </row>
    <row r="48" spans="1:8" ht="25.5" customHeight="1" x14ac:dyDescent="0.3">
      <c r="A48" s="11" t="s">
        <v>265</v>
      </c>
      <c r="B48" s="11" t="s">
        <v>309</v>
      </c>
      <c r="C48" s="37" t="s">
        <v>353</v>
      </c>
      <c r="D48" s="37" t="s">
        <v>353</v>
      </c>
      <c r="E48" s="37" t="s">
        <v>353</v>
      </c>
      <c r="F48" s="96">
        <v>45925</v>
      </c>
      <c r="G48" s="96">
        <v>45925</v>
      </c>
      <c r="H48" s="11" t="s">
        <v>375</v>
      </c>
    </row>
    <row r="49" spans="1:8" x14ac:dyDescent="0.3">
      <c r="A49" s="11" t="s">
        <v>266</v>
      </c>
      <c r="B49" s="11" t="s">
        <v>310</v>
      </c>
      <c r="C49" s="37" t="s">
        <v>354</v>
      </c>
      <c r="D49" s="37" t="s">
        <v>354</v>
      </c>
      <c r="E49" s="37" t="s">
        <v>354</v>
      </c>
      <c r="F49" s="96">
        <v>45939</v>
      </c>
      <c r="G49" s="96">
        <v>45939</v>
      </c>
      <c r="H49" s="11" t="s">
        <v>375</v>
      </c>
    </row>
    <row r="50" spans="1:8" x14ac:dyDescent="0.3">
      <c r="A50" s="11" t="s">
        <v>267</v>
      </c>
      <c r="B50" s="11" t="s">
        <v>311</v>
      </c>
      <c r="C50" s="37" t="s">
        <v>355</v>
      </c>
      <c r="D50" s="37" t="s">
        <v>355</v>
      </c>
      <c r="E50" s="37" t="s">
        <v>355</v>
      </c>
      <c r="F50" s="96">
        <v>45942</v>
      </c>
      <c r="G50" s="96">
        <v>45942</v>
      </c>
      <c r="H50" s="11" t="s">
        <v>376</v>
      </c>
    </row>
    <row r="51" spans="1:8" x14ac:dyDescent="0.3">
      <c r="A51" s="11" t="s">
        <v>243</v>
      </c>
      <c r="B51" s="11" t="s">
        <v>290</v>
      </c>
      <c r="C51" s="37" t="s">
        <v>332</v>
      </c>
      <c r="D51" s="37" t="s">
        <v>332</v>
      </c>
      <c r="E51" s="37" t="s">
        <v>332</v>
      </c>
      <c r="F51" s="96">
        <v>45953</v>
      </c>
      <c r="G51" s="96">
        <v>45953</v>
      </c>
      <c r="H51" s="11" t="s">
        <v>373</v>
      </c>
    </row>
    <row r="52" spans="1:8" x14ac:dyDescent="0.3">
      <c r="A52" s="11" t="s">
        <v>267</v>
      </c>
      <c r="B52" s="11" t="s">
        <v>311</v>
      </c>
      <c r="C52" s="37" t="s">
        <v>355</v>
      </c>
      <c r="D52" s="37" t="s">
        <v>355</v>
      </c>
      <c r="E52" s="37" t="s">
        <v>355</v>
      </c>
      <c r="F52" s="96">
        <v>45960</v>
      </c>
      <c r="G52" s="96">
        <v>45960</v>
      </c>
      <c r="H52" s="11" t="s">
        <v>373</v>
      </c>
    </row>
    <row r="53" spans="1:8" x14ac:dyDescent="0.3">
      <c r="A53" s="11" t="s">
        <v>268</v>
      </c>
      <c r="B53" s="11" t="s">
        <v>312</v>
      </c>
      <c r="C53" s="37" t="s">
        <v>356</v>
      </c>
      <c r="D53" s="37" t="s">
        <v>356</v>
      </c>
      <c r="E53" s="37" t="s">
        <v>356</v>
      </c>
      <c r="F53" s="96">
        <v>45962</v>
      </c>
      <c r="G53" s="96">
        <v>45962</v>
      </c>
      <c r="H53" s="11" t="s">
        <v>372</v>
      </c>
    </row>
    <row r="54" spans="1:8" x14ac:dyDescent="0.3">
      <c r="A54" s="11" t="s">
        <v>269</v>
      </c>
      <c r="B54" s="11" t="s">
        <v>313</v>
      </c>
      <c r="C54" s="37" t="s">
        <v>357</v>
      </c>
      <c r="D54" s="37" t="s">
        <v>357</v>
      </c>
      <c r="E54" s="37" t="s">
        <v>357</v>
      </c>
      <c r="F54" s="96">
        <v>45974</v>
      </c>
      <c r="G54" s="96">
        <v>45974</v>
      </c>
      <c r="H54" s="11" t="s">
        <v>375</v>
      </c>
    </row>
    <row r="55" spans="1:8" x14ac:dyDescent="0.3">
      <c r="A55" s="11" t="s">
        <v>270</v>
      </c>
      <c r="B55" s="11" t="s">
        <v>314</v>
      </c>
      <c r="C55" s="37" t="s">
        <v>358</v>
      </c>
      <c r="D55" s="37" t="s">
        <v>358</v>
      </c>
      <c r="E55" s="37" t="s">
        <v>358</v>
      </c>
      <c r="F55" s="96">
        <v>45988</v>
      </c>
      <c r="G55" s="96">
        <v>45988</v>
      </c>
      <c r="H55" s="11" t="s">
        <v>375</v>
      </c>
    </row>
    <row r="56" spans="1:8" x14ac:dyDescent="0.3">
      <c r="A56" s="11" t="s">
        <v>271</v>
      </c>
      <c r="B56" s="11">
        <v>0</v>
      </c>
      <c r="C56" s="37" t="s">
        <v>359</v>
      </c>
      <c r="D56" s="37" t="s">
        <v>359</v>
      </c>
      <c r="E56" s="37" t="s">
        <v>359</v>
      </c>
      <c r="F56" s="96">
        <v>46002</v>
      </c>
      <c r="G56" s="96">
        <v>46002</v>
      </c>
      <c r="H56" s="11" t="s">
        <v>375</v>
      </c>
    </row>
    <row r="57" spans="1:8" x14ac:dyDescent="0.3">
      <c r="A57" s="11" t="s">
        <v>272</v>
      </c>
      <c r="B57" s="11" t="s">
        <v>315</v>
      </c>
      <c r="C57" s="37" t="s">
        <v>360</v>
      </c>
      <c r="D57" s="37" t="s">
        <v>360</v>
      </c>
      <c r="E57" s="37" t="s">
        <v>360</v>
      </c>
      <c r="F57" s="96">
        <v>46016</v>
      </c>
      <c r="G57" s="96">
        <v>46016</v>
      </c>
      <c r="H57" s="11" t="s">
        <v>375</v>
      </c>
    </row>
    <row r="58" spans="1:8" x14ac:dyDescent="0.3">
      <c r="A58" s="11" t="s">
        <v>273</v>
      </c>
      <c r="B58" s="11" t="s">
        <v>316</v>
      </c>
      <c r="C58" s="37" t="s">
        <v>361</v>
      </c>
      <c r="D58" s="37" t="s">
        <v>361</v>
      </c>
      <c r="E58" s="37" t="s">
        <v>361</v>
      </c>
      <c r="F58" s="96">
        <v>46023</v>
      </c>
      <c r="G58" s="96">
        <v>46023</v>
      </c>
      <c r="H58" s="11" t="s">
        <v>377</v>
      </c>
    </row>
    <row r="59" spans="1:8" x14ac:dyDescent="0.3">
      <c r="A59" s="11" t="s">
        <v>274</v>
      </c>
      <c r="B59" s="11" t="s">
        <v>317</v>
      </c>
      <c r="C59" s="37" t="s">
        <v>362</v>
      </c>
      <c r="D59" s="37" t="s">
        <v>362</v>
      </c>
      <c r="E59" s="37" t="s">
        <v>362</v>
      </c>
      <c r="F59" s="96">
        <v>46023</v>
      </c>
      <c r="G59" s="96">
        <v>46023</v>
      </c>
      <c r="H59" s="11" t="s">
        <v>372</v>
      </c>
    </row>
    <row r="60" spans="1:8" x14ac:dyDescent="0.3">
      <c r="A60" s="11" t="s">
        <v>275</v>
      </c>
      <c r="B60" s="11" t="s">
        <v>318</v>
      </c>
      <c r="C60" s="37" t="s">
        <v>363</v>
      </c>
      <c r="D60" s="37" t="s">
        <v>363</v>
      </c>
      <c r="E60" s="37" t="s">
        <v>363</v>
      </c>
      <c r="F60" s="96">
        <v>46023</v>
      </c>
      <c r="G60" s="96">
        <v>46023</v>
      </c>
      <c r="H60" s="11" t="s">
        <v>372</v>
      </c>
    </row>
    <row r="61" spans="1:8" x14ac:dyDescent="0.3">
      <c r="A61" s="11" t="s">
        <v>276</v>
      </c>
      <c r="B61" s="11" t="s">
        <v>319</v>
      </c>
      <c r="C61" s="37" t="s">
        <v>364</v>
      </c>
      <c r="D61" s="37" t="s">
        <v>364</v>
      </c>
      <c r="E61" s="37" t="s">
        <v>364</v>
      </c>
      <c r="F61" s="96">
        <v>46023</v>
      </c>
      <c r="G61" s="96">
        <v>46023</v>
      </c>
      <c r="H61" s="11" t="s">
        <v>372</v>
      </c>
    </row>
    <row r="62" spans="1:8" x14ac:dyDescent="0.3">
      <c r="A62" s="11" t="s">
        <v>277</v>
      </c>
      <c r="B62" s="11" t="s">
        <v>320</v>
      </c>
      <c r="C62" s="37" t="s">
        <v>365</v>
      </c>
      <c r="D62" s="37" t="s">
        <v>365</v>
      </c>
      <c r="E62" s="37" t="s">
        <v>365</v>
      </c>
      <c r="F62" s="96">
        <v>46023</v>
      </c>
      <c r="G62" s="96">
        <v>46023</v>
      </c>
      <c r="H62" s="11" t="s">
        <v>372</v>
      </c>
    </row>
    <row r="63" spans="1:8" x14ac:dyDescent="0.3">
      <c r="A63" s="11" t="s">
        <v>278</v>
      </c>
      <c r="B63" s="11" t="s">
        <v>230</v>
      </c>
      <c r="C63" s="37" t="s">
        <v>366</v>
      </c>
      <c r="D63" s="37" t="s">
        <v>366</v>
      </c>
      <c r="E63" s="37" t="s">
        <v>366</v>
      </c>
      <c r="F63" s="96">
        <v>46023</v>
      </c>
      <c r="G63" s="96">
        <v>46023</v>
      </c>
      <c r="H63" s="11" t="s">
        <v>372</v>
      </c>
    </row>
    <row r="64" spans="1:8" x14ac:dyDescent="0.3">
      <c r="A64" s="11" t="s">
        <v>279</v>
      </c>
      <c r="B64" s="11" t="s">
        <v>230</v>
      </c>
      <c r="C64" s="37" t="s">
        <v>367</v>
      </c>
      <c r="D64" s="37" t="s">
        <v>367</v>
      </c>
      <c r="E64" s="37" t="s">
        <v>367</v>
      </c>
      <c r="F64" s="96">
        <v>46023</v>
      </c>
      <c r="G64" s="96">
        <v>46023</v>
      </c>
      <c r="H64" s="11" t="s">
        <v>372</v>
      </c>
    </row>
    <row r="65" spans="1:8" x14ac:dyDescent="0.3">
      <c r="A65" s="11" t="s">
        <v>280</v>
      </c>
      <c r="B65" s="11" t="s">
        <v>321</v>
      </c>
      <c r="C65" s="37" t="s">
        <v>368</v>
      </c>
      <c r="D65" s="37" t="s">
        <v>368</v>
      </c>
      <c r="E65" s="37" t="s">
        <v>368</v>
      </c>
      <c r="F65" s="96">
        <v>46023</v>
      </c>
      <c r="G65" s="96">
        <v>46023</v>
      </c>
      <c r="H65" s="11" t="s">
        <v>372</v>
      </c>
    </row>
    <row r="66" spans="1:8" x14ac:dyDescent="0.3">
      <c r="A66" s="11" t="s">
        <v>281</v>
      </c>
      <c r="B66" s="11" t="s">
        <v>322</v>
      </c>
      <c r="C66" s="37" t="s">
        <v>369</v>
      </c>
      <c r="D66" s="37" t="s">
        <v>369</v>
      </c>
      <c r="E66" s="37" t="s">
        <v>369</v>
      </c>
      <c r="F66" s="96">
        <v>46023</v>
      </c>
      <c r="G66" s="96">
        <v>46023</v>
      </c>
      <c r="H66" s="11" t="s">
        <v>372</v>
      </c>
    </row>
    <row r="67" spans="1:8" x14ac:dyDescent="0.3">
      <c r="A67" s="11" t="s">
        <v>282</v>
      </c>
      <c r="B67" s="11" t="s">
        <v>323</v>
      </c>
      <c r="C67" s="37" t="s">
        <v>370</v>
      </c>
      <c r="D67" s="37" t="s">
        <v>370</v>
      </c>
      <c r="E67" s="37" t="s">
        <v>370</v>
      </c>
      <c r="F67" s="96">
        <v>46023</v>
      </c>
      <c r="G67" s="96">
        <v>46023</v>
      </c>
      <c r="H67" s="11" t="s">
        <v>372</v>
      </c>
    </row>
  </sheetData>
  <mergeCells count="133">
    <mergeCell ref="A1:F1"/>
    <mergeCell ref="G1:H1"/>
    <mergeCell ref="A2:C2"/>
    <mergeCell ref="E2:H2"/>
    <mergeCell ref="A3:C3"/>
    <mergeCell ref="E3:H3"/>
    <mergeCell ref="C7:E7"/>
    <mergeCell ref="F7:G7"/>
    <mergeCell ref="A4:H4"/>
    <mergeCell ref="C5:E5"/>
    <mergeCell ref="F5:G5"/>
    <mergeCell ref="C6:E6"/>
    <mergeCell ref="F6:G6"/>
    <mergeCell ref="F13:G13"/>
    <mergeCell ref="C11:E11"/>
    <mergeCell ref="C9:E9"/>
    <mergeCell ref="C8:E8"/>
    <mergeCell ref="C10:E10"/>
    <mergeCell ref="C12:E12"/>
    <mergeCell ref="C13:E13"/>
    <mergeCell ref="F8:G8"/>
    <mergeCell ref="F9:G9"/>
    <mergeCell ref="F10:G10"/>
    <mergeCell ref="F11:G11"/>
    <mergeCell ref="F12:G12"/>
    <mergeCell ref="C18:E18"/>
    <mergeCell ref="C14:E14"/>
    <mergeCell ref="F14:G14"/>
    <mergeCell ref="F18:G18"/>
    <mergeCell ref="C19:E19"/>
    <mergeCell ref="F19:G19"/>
    <mergeCell ref="C15:E15"/>
    <mergeCell ref="C16:E16"/>
    <mergeCell ref="C17:E17"/>
    <mergeCell ref="F15:G15"/>
    <mergeCell ref="F16:G16"/>
    <mergeCell ref="F17:G17"/>
    <mergeCell ref="C25:E25"/>
    <mergeCell ref="C26:E26"/>
    <mergeCell ref="C27:E27"/>
    <mergeCell ref="C28:E28"/>
    <mergeCell ref="C29:E29"/>
    <mergeCell ref="C20:E20"/>
    <mergeCell ref="C21:E21"/>
    <mergeCell ref="C22:E22"/>
    <mergeCell ref="C23:E23"/>
    <mergeCell ref="C24:E24"/>
    <mergeCell ref="C35:E35"/>
    <mergeCell ref="C36:E36"/>
    <mergeCell ref="C37:E37"/>
    <mergeCell ref="C38:E38"/>
    <mergeCell ref="C39:E39"/>
    <mergeCell ref="C30:E30"/>
    <mergeCell ref="C31:E31"/>
    <mergeCell ref="C32:E32"/>
    <mergeCell ref="C33:E33"/>
    <mergeCell ref="C34:E34"/>
    <mergeCell ref="C45:E45"/>
    <mergeCell ref="C46:E46"/>
    <mergeCell ref="C47:E47"/>
    <mergeCell ref="C48:E48"/>
    <mergeCell ref="C40:E40"/>
    <mergeCell ref="C41:E41"/>
    <mergeCell ref="C42:E42"/>
    <mergeCell ref="C43:E43"/>
    <mergeCell ref="C44:E44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45:G45"/>
    <mergeCell ref="F46:G46"/>
    <mergeCell ref="F47:G47"/>
    <mergeCell ref="F48:G48"/>
    <mergeCell ref="F40:G40"/>
    <mergeCell ref="F41:G41"/>
    <mergeCell ref="F42:G42"/>
    <mergeCell ref="F43:G43"/>
    <mergeCell ref="F44:G44"/>
    <mergeCell ref="C53:E53"/>
    <mergeCell ref="C54:E54"/>
    <mergeCell ref="C55:E55"/>
    <mergeCell ref="C56:E56"/>
    <mergeCell ref="C57:E57"/>
    <mergeCell ref="C49:E49"/>
    <mergeCell ref="F49:G49"/>
    <mergeCell ref="C50:E50"/>
    <mergeCell ref="C51:E51"/>
    <mergeCell ref="C52:E5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F63:G63"/>
    <mergeCell ref="F64:G64"/>
    <mergeCell ref="F65:G65"/>
    <mergeCell ref="F66:G66"/>
    <mergeCell ref="F67:G67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</mergeCells>
  <pageMargins left="0.2097222" right="0.2097222" top="5.9722219999999999E-2" bottom="0.2" header="0.3" footer="0.3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24"/>
  <sheetViews>
    <sheetView showGridLines="0" workbookViewId="0">
      <selection activeCell="A4" sqref="A4:I4"/>
    </sheetView>
  </sheetViews>
  <sheetFormatPr baseColWidth="10" defaultRowHeight="14.4" x14ac:dyDescent="0.3"/>
  <cols>
    <col min="1" max="1" width="8.6640625" customWidth="1"/>
    <col min="2" max="2" width="23.33203125" customWidth="1"/>
    <col min="3" max="3" width="8.6640625" customWidth="1"/>
    <col min="4" max="4" width="3.44140625" customWidth="1"/>
    <col min="5" max="5" width="44" customWidth="1"/>
    <col min="6" max="6" width="5.5546875" customWidth="1"/>
    <col min="7" max="7" width="11" customWidth="1"/>
    <col min="8" max="8" width="0.88671875" customWidth="1"/>
    <col min="9" max="9" width="35" customWidth="1"/>
  </cols>
  <sheetData>
    <row r="1" spans="1:9" ht="50.25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1" t="s">
        <v>1</v>
      </c>
    </row>
    <row r="2" spans="1:9" ht="32.25" customHeight="1" x14ac:dyDescent="0.3">
      <c r="A2" s="53" t="s">
        <v>2</v>
      </c>
      <c r="B2" s="53"/>
      <c r="C2" s="53"/>
      <c r="D2" s="54" t="s">
        <v>3</v>
      </c>
      <c r="E2" s="54"/>
      <c r="F2" s="54"/>
      <c r="G2" s="54" t="s">
        <v>232</v>
      </c>
      <c r="H2" s="54"/>
      <c r="I2" s="54"/>
    </row>
    <row r="3" spans="1:9" ht="28.5" customHeight="1" x14ac:dyDescent="0.3">
      <c r="A3" s="53" t="s">
        <v>4</v>
      </c>
      <c r="B3" s="53"/>
      <c r="C3" s="53"/>
      <c r="D3" s="54" t="s">
        <v>5</v>
      </c>
      <c r="E3" s="54"/>
      <c r="F3" s="54"/>
      <c r="G3" s="54" t="s">
        <v>398</v>
      </c>
      <c r="H3" s="54"/>
      <c r="I3" s="54"/>
    </row>
    <row r="4" spans="1:9" ht="29.25" customHeight="1" x14ac:dyDescent="0.3">
      <c r="A4" s="50" t="s">
        <v>164</v>
      </c>
      <c r="B4" s="50"/>
      <c r="C4" s="50"/>
      <c r="D4" s="50"/>
      <c r="E4" s="50"/>
      <c r="F4" s="50"/>
      <c r="G4" s="50"/>
      <c r="H4" s="50"/>
      <c r="I4" s="50"/>
    </row>
    <row r="5" spans="1:9" ht="27" customHeight="1" x14ac:dyDescent="0.3">
      <c r="A5" s="4" t="s">
        <v>165</v>
      </c>
      <c r="B5" s="5" t="s">
        <v>166</v>
      </c>
      <c r="C5" s="56" t="s">
        <v>167</v>
      </c>
      <c r="D5" s="56"/>
      <c r="E5" s="5" t="s">
        <v>168</v>
      </c>
      <c r="F5" s="56" t="s">
        <v>169</v>
      </c>
      <c r="G5" s="56"/>
      <c r="H5" s="56" t="s">
        <v>170</v>
      </c>
      <c r="I5" s="56"/>
    </row>
    <row r="6" spans="1:9" ht="39" customHeight="1" x14ac:dyDescent="0.3">
      <c r="A6" s="7">
        <v>1</v>
      </c>
      <c r="B6" s="6" t="s">
        <v>171</v>
      </c>
      <c r="C6" s="98" t="s">
        <v>172</v>
      </c>
      <c r="D6" s="98"/>
      <c r="E6" s="6" t="s">
        <v>173</v>
      </c>
      <c r="F6" s="62" t="s">
        <v>174</v>
      </c>
      <c r="G6" s="62"/>
      <c r="H6" s="98" t="s">
        <v>175</v>
      </c>
      <c r="I6" s="98"/>
    </row>
    <row r="7" spans="1:9" ht="51" customHeight="1" x14ac:dyDescent="0.3">
      <c r="A7" s="7">
        <v>2</v>
      </c>
      <c r="B7" s="6" t="s">
        <v>176</v>
      </c>
      <c r="C7" s="98" t="s">
        <v>177</v>
      </c>
      <c r="D7" s="98"/>
      <c r="E7" s="6" t="s">
        <v>178</v>
      </c>
      <c r="F7" s="62" t="s">
        <v>174</v>
      </c>
      <c r="G7" s="62"/>
      <c r="H7" s="98" t="s">
        <v>179</v>
      </c>
      <c r="I7" s="98"/>
    </row>
    <row r="8" spans="1:9" ht="51" customHeight="1" x14ac:dyDescent="0.3">
      <c r="A8" s="7">
        <v>3</v>
      </c>
      <c r="B8" s="6" t="s">
        <v>176</v>
      </c>
      <c r="C8" s="98" t="s">
        <v>177</v>
      </c>
      <c r="D8" s="98"/>
      <c r="E8" s="6" t="s">
        <v>180</v>
      </c>
      <c r="F8" s="62" t="s">
        <v>174</v>
      </c>
      <c r="G8" s="62"/>
      <c r="H8" s="98" t="s">
        <v>181</v>
      </c>
      <c r="I8" s="98"/>
    </row>
    <row r="9" spans="1:9" ht="39" customHeight="1" x14ac:dyDescent="0.3">
      <c r="A9" s="7">
        <v>4</v>
      </c>
      <c r="B9" s="6" t="s">
        <v>176</v>
      </c>
      <c r="C9" s="98" t="s">
        <v>177</v>
      </c>
      <c r="D9" s="98"/>
      <c r="E9" s="6" t="s">
        <v>182</v>
      </c>
      <c r="F9" s="62" t="s">
        <v>183</v>
      </c>
      <c r="G9" s="62"/>
      <c r="H9" s="98" t="s">
        <v>184</v>
      </c>
      <c r="I9" s="98"/>
    </row>
    <row r="10" spans="1:9" ht="39" customHeight="1" x14ac:dyDescent="0.3">
      <c r="A10" s="7">
        <v>5</v>
      </c>
      <c r="B10" s="6" t="s">
        <v>176</v>
      </c>
      <c r="C10" s="98" t="s">
        <v>177</v>
      </c>
      <c r="D10" s="98"/>
      <c r="E10" s="6" t="s">
        <v>185</v>
      </c>
      <c r="F10" s="62" t="s">
        <v>186</v>
      </c>
      <c r="G10" s="62"/>
      <c r="H10" s="98" t="s">
        <v>187</v>
      </c>
      <c r="I10" s="98"/>
    </row>
    <row r="11" spans="1:9" ht="51" customHeight="1" x14ac:dyDescent="0.3">
      <c r="A11" s="7">
        <v>6</v>
      </c>
      <c r="B11" s="6" t="s">
        <v>176</v>
      </c>
      <c r="C11" s="98" t="s">
        <v>177</v>
      </c>
      <c r="D11" s="98"/>
      <c r="E11" s="6" t="s">
        <v>188</v>
      </c>
      <c r="F11" s="62" t="s">
        <v>186</v>
      </c>
      <c r="G11" s="62"/>
      <c r="H11" s="98" t="s">
        <v>189</v>
      </c>
      <c r="I11" s="98"/>
    </row>
    <row r="12" spans="1:9" ht="27.75" customHeight="1" x14ac:dyDescent="0.3">
      <c r="A12" s="7">
        <v>7</v>
      </c>
      <c r="B12" s="6" t="s">
        <v>176</v>
      </c>
      <c r="C12" s="98" t="s">
        <v>172</v>
      </c>
      <c r="D12" s="98"/>
      <c r="E12" s="6" t="s">
        <v>190</v>
      </c>
      <c r="F12" s="62" t="s">
        <v>191</v>
      </c>
      <c r="G12" s="62"/>
      <c r="H12" s="98" t="s">
        <v>192</v>
      </c>
      <c r="I12" s="98"/>
    </row>
    <row r="13" spans="1:9" ht="51" customHeight="1" x14ac:dyDescent="0.3">
      <c r="A13" s="7">
        <v>8</v>
      </c>
      <c r="B13" s="6" t="s">
        <v>193</v>
      </c>
      <c r="C13" s="98" t="s">
        <v>177</v>
      </c>
      <c r="D13" s="98"/>
      <c r="E13" s="6" t="s">
        <v>194</v>
      </c>
      <c r="F13" s="62" t="s">
        <v>186</v>
      </c>
      <c r="G13" s="62"/>
      <c r="H13" s="98" t="s">
        <v>195</v>
      </c>
      <c r="I13" s="98"/>
    </row>
    <row r="14" spans="1:9" ht="27.75" customHeight="1" x14ac:dyDescent="0.3">
      <c r="A14" s="7">
        <v>9</v>
      </c>
      <c r="B14" s="6" t="s">
        <v>176</v>
      </c>
      <c r="C14" s="98" t="s">
        <v>177</v>
      </c>
      <c r="D14" s="98"/>
      <c r="E14" s="6" t="s">
        <v>196</v>
      </c>
      <c r="F14" s="62" t="s">
        <v>197</v>
      </c>
      <c r="G14" s="62"/>
      <c r="H14" s="98" t="s">
        <v>196</v>
      </c>
      <c r="I14" s="98"/>
    </row>
    <row r="15" spans="1:9" ht="25.5" customHeight="1" x14ac:dyDescent="0.3">
      <c r="A15" s="7">
        <v>10</v>
      </c>
      <c r="B15" s="6" t="s">
        <v>176</v>
      </c>
      <c r="C15" s="98" t="s">
        <v>177</v>
      </c>
      <c r="D15" s="98"/>
      <c r="E15" s="6" t="s">
        <v>198</v>
      </c>
      <c r="F15" s="62" t="s">
        <v>199</v>
      </c>
      <c r="G15" s="62"/>
      <c r="H15" s="98" t="s">
        <v>200</v>
      </c>
      <c r="I15" s="98"/>
    </row>
    <row r="16" spans="1:9" ht="27" customHeight="1" x14ac:dyDescent="0.3">
      <c r="A16" s="7">
        <v>11</v>
      </c>
      <c r="B16" s="6" t="s">
        <v>201</v>
      </c>
      <c r="C16" s="98" t="s">
        <v>172</v>
      </c>
      <c r="D16" s="98"/>
      <c r="E16" s="6" t="s">
        <v>202</v>
      </c>
      <c r="F16" s="62" t="s">
        <v>199</v>
      </c>
      <c r="G16" s="62"/>
      <c r="H16" s="98" t="s">
        <v>202</v>
      </c>
      <c r="I16" s="98"/>
    </row>
    <row r="17" spans="1:9" ht="27.75" customHeight="1" x14ac:dyDescent="0.3">
      <c r="A17" s="7">
        <v>12</v>
      </c>
      <c r="B17" s="6" t="s">
        <v>176</v>
      </c>
      <c r="C17" s="98" t="s">
        <v>172</v>
      </c>
      <c r="D17" s="98"/>
      <c r="E17" s="6" t="s">
        <v>203</v>
      </c>
      <c r="F17" s="62" t="s">
        <v>204</v>
      </c>
      <c r="G17" s="62"/>
      <c r="H17" s="98" t="s">
        <v>202</v>
      </c>
      <c r="I17" s="98"/>
    </row>
    <row r="18" spans="1:9" ht="27" customHeight="1" x14ac:dyDescent="0.3">
      <c r="A18" s="7">
        <v>13</v>
      </c>
      <c r="B18" s="6" t="s">
        <v>176</v>
      </c>
      <c r="C18" s="98" t="s">
        <v>172</v>
      </c>
      <c r="D18" s="98"/>
      <c r="E18" s="6" t="s">
        <v>205</v>
      </c>
      <c r="F18" s="62" t="s">
        <v>204</v>
      </c>
      <c r="G18" s="62"/>
      <c r="H18" s="98" t="s">
        <v>206</v>
      </c>
      <c r="I18" s="98"/>
    </row>
    <row r="19" spans="1:9" ht="39" customHeight="1" x14ac:dyDescent="0.3">
      <c r="A19" s="7">
        <v>14</v>
      </c>
      <c r="B19" s="6" t="s">
        <v>176</v>
      </c>
      <c r="C19" s="98" t="s">
        <v>207</v>
      </c>
      <c r="D19" s="98"/>
      <c r="E19" s="6" t="s">
        <v>208</v>
      </c>
      <c r="F19" s="62" t="s">
        <v>191</v>
      </c>
      <c r="G19" s="62"/>
      <c r="H19" s="98" t="s">
        <v>209</v>
      </c>
      <c r="I19" s="98"/>
    </row>
    <row r="20" spans="1:9" ht="63" customHeight="1" x14ac:dyDescent="0.3">
      <c r="A20" s="7">
        <v>15</v>
      </c>
      <c r="B20" s="6" t="s">
        <v>176</v>
      </c>
      <c r="C20" s="98" t="s">
        <v>207</v>
      </c>
      <c r="D20" s="98"/>
      <c r="E20" s="6" t="s">
        <v>210</v>
      </c>
      <c r="F20" s="62" t="s">
        <v>191</v>
      </c>
      <c r="G20" s="62"/>
      <c r="H20" s="98" t="s">
        <v>211</v>
      </c>
      <c r="I20" s="98"/>
    </row>
    <row r="21" spans="1:9" ht="27" customHeight="1" x14ac:dyDescent="0.3">
      <c r="A21" s="7">
        <v>16</v>
      </c>
      <c r="B21" s="6" t="s">
        <v>176</v>
      </c>
      <c r="C21" s="98" t="s">
        <v>207</v>
      </c>
      <c r="D21" s="98"/>
      <c r="E21" s="6" t="s">
        <v>212</v>
      </c>
      <c r="F21" s="62" t="s">
        <v>191</v>
      </c>
      <c r="G21" s="62"/>
      <c r="H21" s="98" t="s">
        <v>213</v>
      </c>
      <c r="I21" s="98"/>
    </row>
    <row r="22" spans="1:9" ht="39" customHeight="1" x14ac:dyDescent="0.3">
      <c r="A22" s="7">
        <v>17</v>
      </c>
      <c r="B22" s="6" t="s">
        <v>176</v>
      </c>
      <c r="C22" s="98" t="s">
        <v>207</v>
      </c>
      <c r="D22" s="98"/>
      <c r="E22" s="6" t="s">
        <v>214</v>
      </c>
      <c r="F22" s="62" t="s">
        <v>191</v>
      </c>
      <c r="G22" s="62"/>
      <c r="H22" s="98" t="s">
        <v>215</v>
      </c>
      <c r="I22" s="98"/>
    </row>
    <row r="23" spans="1:9" ht="75" customHeight="1" x14ac:dyDescent="0.3">
      <c r="A23" s="7">
        <v>18</v>
      </c>
      <c r="B23" s="6" t="s">
        <v>176</v>
      </c>
      <c r="C23" s="98" t="s">
        <v>207</v>
      </c>
      <c r="D23" s="98"/>
      <c r="E23" s="6" t="s">
        <v>216</v>
      </c>
      <c r="F23" s="62" t="s">
        <v>191</v>
      </c>
      <c r="G23" s="62"/>
      <c r="H23" s="98" t="s">
        <v>217</v>
      </c>
      <c r="I23" s="98"/>
    </row>
    <row r="24" spans="1:9" ht="51" customHeight="1" x14ac:dyDescent="0.3">
      <c r="A24" s="7">
        <v>19</v>
      </c>
      <c r="B24" s="6" t="s">
        <v>176</v>
      </c>
      <c r="C24" s="98" t="s">
        <v>207</v>
      </c>
      <c r="D24" s="98"/>
      <c r="E24" s="6" t="s">
        <v>218</v>
      </c>
      <c r="F24" s="62" t="s">
        <v>219</v>
      </c>
      <c r="G24" s="62"/>
      <c r="H24" s="98" t="s">
        <v>220</v>
      </c>
      <c r="I24" s="98"/>
    </row>
  </sheetData>
  <mergeCells count="68">
    <mergeCell ref="F22:G22"/>
    <mergeCell ref="C5:D5"/>
    <mergeCell ref="C7:D7"/>
    <mergeCell ref="F5:G5"/>
    <mergeCell ref="H5:I5"/>
    <mergeCell ref="C6:D6"/>
    <mergeCell ref="F6:G6"/>
    <mergeCell ref="H6:I6"/>
    <mergeCell ref="F7:G7"/>
    <mergeCell ref="H7:I7"/>
    <mergeCell ref="H8:I8"/>
    <mergeCell ref="C8:D8"/>
    <mergeCell ref="F8:G8"/>
    <mergeCell ref="F17:G17"/>
    <mergeCell ref="F18:G18"/>
    <mergeCell ref="F19:G19"/>
    <mergeCell ref="F20:G20"/>
    <mergeCell ref="F21:G21"/>
    <mergeCell ref="A4:I4"/>
    <mergeCell ref="F13:G13"/>
    <mergeCell ref="F11:G11"/>
    <mergeCell ref="F9:G9"/>
    <mergeCell ref="F10:G10"/>
    <mergeCell ref="F12:G12"/>
    <mergeCell ref="C10:D10"/>
    <mergeCell ref="C9:D9"/>
    <mergeCell ref="C11:D11"/>
    <mergeCell ref="C12:D12"/>
    <mergeCell ref="C13:D13"/>
    <mergeCell ref="A1:H1"/>
    <mergeCell ref="A2:C2"/>
    <mergeCell ref="D2:F2"/>
    <mergeCell ref="G2:I2"/>
    <mergeCell ref="A3:C3"/>
    <mergeCell ref="D3:F3"/>
    <mergeCell ref="G3:I3"/>
    <mergeCell ref="H22:I22"/>
    <mergeCell ref="H23:I23"/>
    <mergeCell ref="H24:I24"/>
    <mergeCell ref="H9:I9"/>
    <mergeCell ref="H10:I10"/>
    <mergeCell ref="H11:I11"/>
    <mergeCell ref="H17:I17"/>
    <mergeCell ref="H18:I18"/>
    <mergeCell ref="H19:I19"/>
    <mergeCell ref="H20:I20"/>
    <mergeCell ref="H21:I21"/>
    <mergeCell ref="H12:I12"/>
    <mergeCell ref="H15:I15"/>
    <mergeCell ref="H13:I13"/>
    <mergeCell ref="H14:I14"/>
    <mergeCell ref="H16:I16"/>
    <mergeCell ref="C24:D24"/>
    <mergeCell ref="C23:D23"/>
    <mergeCell ref="F24:G24"/>
    <mergeCell ref="F23:G2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F14:G14"/>
    <mergeCell ref="F15:G15"/>
    <mergeCell ref="F16:G16"/>
  </mergeCells>
  <pageMargins left="0.2097222" right="0.2097222" top="5.9722219999999999E-2" bottom="0.2" header="0.3" footer="0.3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37a14c-abdf-43ae-a692-e8cc83445e42" xsi:nil="true"/>
    <lcf76f155ced4ddcb4097134ff3c332f xmlns="96d467f9-4328-4fa4-8633-918b5c9c884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0E9AA43013E34C9033685D9ED2942C" ma:contentTypeVersion="14" ma:contentTypeDescription="Crear nuevo documento." ma:contentTypeScope="" ma:versionID="39b08c9bb27b19f319b5967d65dad83b">
  <xsd:schema xmlns:xsd="http://www.w3.org/2001/XMLSchema" xmlns:xs="http://www.w3.org/2001/XMLSchema" xmlns:p="http://schemas.microsoft.com/office/2006/metadata/properties" xmlns:ns2="96d467f9-4328-4fa4-8633-918b5c9c8840" xmlns:ns3="3f37a14c-abdf-43ae-a692-e8cc83445e42" targetNamespace="http://schemas.microsoft.com/office/2006/metadata/properties" ma:root="true" ma:fieldsID="b366ca2d443698ab06fda81ee494da1e" ns2:_="" ns3:_="">
    <xsd:import namespace="96d467f9-4328-4fa4-8633-918b5c9c8840"/>
    <xsd:import namespace="3f37a14c-abdf-43ae-a692-e8cc83445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467f9-4328-4fa4-8633-918b5c9c8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070a7ae3-313d-4b35-a076-87a6d730b3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a14c-abdf-43ae-a692-e8cc83445e4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81006a4-4d27-45d5-9f58-16c7d763fb37}" ma:internalName="TaxCatchAll" ma:showField="CatchAllData" ma:web="3f37a14c-abdf-43ae-a692-e8cc8344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346DE8-C43B-4945-9218-96DD54DAB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D2C1F2-F661-43B1-B48E-609D15D9291F}">
  <ds:schemaRefs>
    <ds:schemaRef ds:uri="http://schemas.microsoft.com/office/2006/metadata/properties"/>
    <ds:schemaRef ds:uri="http://schemas.microsoft.com/office/infopath/2007/PartnerControls"/>
    <ds:schemaRef ds:uri="3f37a14c-abdf-43ae-a692-e8cc83445e42"/>
    <ds:schemaRef ds:uri="96d467f9-4328-4fa4-8633-918b5c9c8840"/>
  </ds:schemaRefs>
</ds:datastoreItem>
</file>

<file path=customXml/itemProps3.xml><?xml version="1.0" encoding="utf-8"?>
<ds:datastoreItem xmlns:ds="http://schemas.openxmlformats.org/officeDocument/2006/customXml" ds:itemID="{2777431E-9135-460A-9603-57C944077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d467f9-4328-4fa4-8633-918b5c9c8840"/>
    <ds:schemaRef ds:uri="3f37a14c-abdf-43ae-a692-e8cc83445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</vt:lpstr>
      <vt:lpstr>Anexo 2</vt:lpstr>
      <vt:lpstr>Anexo 1</vt:lpstr>
      <vt:lpstr>Anexo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 Palta</cp:lastModifiedBy>
  <cp:lastPrinted>2026-02-28T01:22:04Z</cp:lastPrinted>
  <dcterms:created xsi:type="dcterms:W3CDTF">2024-02-26T23:22:55Z</dcterms:created>
  <dcterms:modified xsi:type="dcterms:W3CDTF">2026-03-20T12:15:42Z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ContentTypeId">
    <vt:lpwstr>0x010100170E9AA43013E34C9033685D9ED2942C</vt:lpwstr>
  </property>
</Properties>
</file>